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2035" windowHeight="14505" tabRatio="828"/>
  </bookViews>
  <sheets>
    <sheet name="Сводная" sheetId="1" r:id="rId1"/>
    <sheet name="Расчет балла по Тариф. ст-ти" sheetId="6" r:id="rId2"/>
    <sheet name="Расчет балла по аб.плате" sheetId="8" r:id="rId3"/>
    <sheet name="Расчет балла по ст-ти пакетов" sheetId="10" r:id="rId4"/>
    <sheet name="Расчет Тариф.ст-ти" sheetId="5" r:id="rId5"/>
    <sheet name="расчет ст-ти пакетов" sheetId="9" r:id="rId6"/>
    <sheet name="расчет зоны покрытия" sheetId="11" r:id="rId7"/>
  </sheets>
  <definedNames>
    <definedName name="_max">#REF!</definedName>
    <definedName name="_min">#REF!</definedName>
    <definedName name="bal">#REF!</definedName>
    <definedName name="_xlnm.Print_Titles" localSheetId="0">Сводная!$2:$4</definedName>
    <definedName name="ЗАО__Энергокаскад">#REF!</definedName>
    <definedName name="_xlnm.Print_Area" localSheetId="4">'Расчет Тариф.ст-ти'!$A$1:$P$65</definedName>
    <definedName name="_xlnm.Print_Area" localSheetId="0">Сводная!$A$1:$AM$17</definedName>
  </definedNames>
  <calcPr calcId="145621"/>
</workbook>
</file>

<file path=xl/calcChain.xml><?xml version="1.0" encoding="utf-8"?>
<calcChain xmlns="http://schemas.openxmlformats.org/spreadsheetml/2006/main">
  <c r="AG11" i="1" l="1"/>
  <c r="Z11" i="1"/>
  <c r="AL10" i="1"/>
  <c r="AM10" i="1" s="1"/>
  <c r="AL9" i="1"/>
  <c r="AM9" i="1" s="1"/>
  <c r="AL8" i="1"/>
  <c r="AM8" i="1" s="1"/>
  <c r="AL7" i="1"/>
  <c r="AM7" i="1" s="1"/>
  <c r="AL6" i="1"/>
  <c r="AM6" i="1" s="1"/>
  <c r="AE10" i="1"/>
  <c r="AF10" i="1" s="1"/>
  <c r="AE9" i="1"/>
  <c r="AF9" i="1" s="1"/>
  <c r="AE8" i="1"/>
  <c r="AF8" i="1" s="1"/>
  <c r="AE7" i="1"/>
  <c r="AF7" i="1" s="1"/>
  <c r="AE6" i="1"/>
  <c r="AF6" i="1" s="1"/>
  <c r="AF5" i="1" s="1"/>
  <c r="X10" i="1"/>
  <c r="Y10" i="1" s="1"/>
  <c r="X9" i="1"/>
  <c r="Y9" i="1" s="1"/>
  <c r="Q10" i="1"/>
  <c r="R10" i="1" s="1"/>
  <c r="Q9" i="1"/>
  <c r="R9" i="1" s="1"/>
  <c r="J10" i="1"/>
  <c r="K10" i="1" s="1"/>
  <c r="J9" i="1"/>
  <c r="K9" i="1" s="1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P5" i="9"/>
  <c r="N5" i="9"/>
  <c r="P8" i="9"/>
  <c r="N8" i="9"/>
  <c r="L8" i="9"/>
  <c r="J8" i="9"/>
  <c r="H8" i="9"/>
  <c r="P7" i="9"/>
  <c r="N7" i="9"/>
  <c r="L7" i="9"/>
  <c r="J7" i="9"/>
  <c r="H7" i="9"/>
  <c r="P6" i="9"/>
  <c r="N6" i="9"/>
  <c r="L6" i="9"/>
  <c r="J6" i="9"/>
  <c r="H6" i="9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6" i="8"/>
  <c r="D32" i="8" s="1"/>
  <c r="J7" i="1" s="1"/>
  <c r="K7" i="1" s="1"/>
  <c r="J5" i="9" l="1"/>
  <c r="C10" i="10" s="1"/>
  <c r="C6" i="10"/>
  <c r="J32" i="10" s="1"/>
  <c r="AM5" i="1"/>
  <c r="L5" i="9"/>
  <c r="C11" i="10" s="1"/>
  <c r="P32" i="10"/>
  <c r="H5" i="9"/>
  <c r="C9" i="10" s="1"/>
  <c r="R32" i="8"/>
  <c r="N32" i="8"/>
  <c r="J32" i="8"/>
  <c r="F32" i="8"/>
  <c r="X7" i="1" s="1"/>
  <c r="Y7" i="1" s="1"/>
  <c r="E6" i="8"/>
  <c r="Q32" i="8"/>
  <c r="M32" i="8"/>
  <c r="I32" i="8"/>
  <c r="E32" i="8"/>
  <c r="Q7" i="1" s="1"/>
  <c r="R7" i="1" s="1"/>
  <c r="P32" i="8"/>
  <c r="L32" i="8"/>
  <c r="H32" i="8"/>
  <c r="O32" i="8"/>
  <c r="K32" i="8"/>
  <c r="G32" i="8"/>
  <c r="P58" i="5"/>
  <c r="P59" i="5"/>
  <c r="P60" i="5"/>
  <c r="P61" i="5"/>
  <c r="P62" i="5"/>
  <c r="P63" i="5"/>
  <c r="P64" i="5"/>
  <c r="P65" i="5"/>
  <c r="P57" i="5"/>
  <c r="N58" i="5"/>
  <c r="N59" i="5"/>
  <c r="N60" i="5"/>
  <c r="N61" i="5"/>
  <c r="N62" i="5"/>
  <c r="N63" i="5"/>
  <c r="N64" i="5"/>
  <c r="N65" i="5"/>
  <c r="N57" i="5"/>
  <c r="L58" i="5"/>
  <c r="L59" i="5"/>
  <c r="L60" i="5"/>
  <c r="L61" i="5"/>
  <c r="L62" i="5"/>
  <c r="L63" i="5"/>
  <c r="L64" i="5"/>
  <c r="L65" i="5"/>
  <c r="L57" i="5"/>
  <c r="J58" i="5"/>
  <c r="J59" i="5"/>
  <c r="J60" i="5"/>
  <c r="J61" i="5"/>
  <c r="J62" i="5"/>
  <c r="J63" i="5"/>
  <c r="J64" i="5"/>
  <c r="J65" i="5"/>
  <c r="J57" i="5"/>
  <c r="H58" i="5"/>
  <c r="H59" i="5"/>
  <c r="H60" i="5"/>
  <c r="H61" i="5"/>
  <c r="H62" i="5"/>
  <c r="H63" i="5"/>
  <c r="H64" i="5"/>
  <c r="H65" i="5"/>
  <c r="H57" i="5"/>
  <c r="P48" i="5"/>
  <c r="P49" i="5"/>
  <c r="P50" i="5"/>
  <c r="P51" i="5"/>
  <c r="P52" i="5"/>
  <c r="P53" i="5"/>
  <c r="P54" i="5"/>
  <c r="P55" i="5"/>
  <c r="P47" i="5"/>
  <c r="N48" i="5"/>
  <c r="N49" i="5"/>
  <c r="N50" i="5"/>
  <c r="N51" i="5"/>
  <c r="N52" i="5"/>
  <c r="N53" i="5"/>
  <c r="N54" i="5"/>
  <c r="N55" i="5"/>
  <c r="N47" i="5"/>
  <c r="L48" i="5"/>
  <c r="L49" i="5"/>
  <c r="L50" i="5"/>
  <c r="L51" i="5"/>
  <c r="L52" i="5"/>
  <c r="L53" i="5"/>
  <c r="L54" i="5"/>
  <c r="L55" i="5"/>
  <c r="L47" i="5"/>
  <c r="J48" i="5"/>
  <c r="J49" i="5"/>
  <c r="J50" i="5"/>
  <c r="J51" i="5"/>
  <c r="J52" i="5"/>
  <c r="J53" i="5"/>
  <c r="J54" i="5"/>
  <c r="J55" i="5"/>
  <c r="J47" i="5"/>
  <c r="H48" i="5"/>
  <c r="H49" i="5"/>
  <c r="H50" i="5"/>
  <c r="H51" i="5"/>
  <c r="H52" i="5"/>
  <c r="H53" i="5"/>
  <c r="H54" i="5"/>
  <c r="H55" i="5"/>
  <c r="H47" i="5"/>
  <c r="P38" i="5"/>
  <c r="P39" i="5"/>
  <c r="P40" i="5"/>
  <c r="P41" i="5"/>
  <c r="P42" i="5"/>
  <c r="P43" i="5"/>
  <c r="P44" i="5"/>
  <c r="P45" i="5"/>
  <c r="P37" i="5"/>
  <c r="N38" i="5"/>
  <c r="N39" i="5"/>
  <c r="N40" i="5"/>
  <c r="N41" i="5"/>
  <c r="N42" i="5"/>
  <c r="N43" i="5"/>
  <c r="N44" i="5"/>
  <c r="N45" i="5"/>
  <c r="N37" i="5"/>
  <c r="L38" i="5"/>
  <c r="L39" i="5"/>
  <c r="L40" i="5"/>
  <c r="L41" i="5"/>
  <c r="L42" i="5"/>
  <c r="L43" i="5"/>
  <c r="L44" i="5"/>
  <c r="L45" i="5"/>
  <c r="L37" i="5"/>
  <c r="J38" i="5"/>
  <c r="J39" i="5"/>
  <c r="J40" i="5"/>
  <c r="J41" i="5"/>
  <c r="J42" i="5"/>
  <c r="J43" i="5"/>
  <c r="J44" i="5"/>
  <c r="J45" i="5"/>
  <c r="J37" i="5"/>
  <c r="H38" i="5"/>
  <c r="H39" i="5"/>
  <c r="H40" i="5"/>
  <c r="H41" i="5"/>
  <c r="H42" i="5"/>
  <c r="H43" i="5"/>
  <c r="H44" i="5"/>
  <c r="H45" i="5"/>
  <c r="H37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P22" i="5"/>
  <c r="N22" i="5"/>
  <c r="L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22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P7" i="5"/>
  <c r="N7" i="5"/>
  <c r="L7" i="5"/>
  <c r="J7" i="5"/>
  <c r="H7" i="5"/>
  <c r="M32" i="10" l="1"/>
  <c r="N32" i="10"/>
  <c r="O32" i="10"/>
  <c r="D32" i="10"/>
  <c r="J8" i="1" s="1"/>
  <c r="K8" i="1" s="1"/>
  <c r="E6" i="10"/>
  <c r="Q32" i="10"/>
  <c r="R32" i="10"/>
  <c r="G32" i="10"/>
  <c r="H32" i="10"/>
  <c r="E32" i="10"/>
  <c r="Q8" i="1" s="1"/>
  <c r="R8" i="1" s="1"/>
  <c r="F32" i="10"/>
  <c r="X8" i="1" s="1"/>
  <c r="Y8" i="1" s="1"/>
  <c r="K32" i="10"/>
  <c r="L32" i="10"/>
  <c r="I32" i="10"/>
  <c r="J6" i="5"/>
  <c r="J36" i="5"/>
  <c r="J46" i="5"/>
  <c r="N6" i="5"/>
  <c r="L6" i="5"/>
  <c r="N21" i="5"/>
  <c r="N36" i="5"/>
  <c r="H56" i="5"/>
  <c r="J56" i="5"/>
  <c r="L56" i="5"/>
  <c r="P56" i="5"/>
  <c r="P6" i="5"/>
  <c r="J21" i="5"/>
  <c r="P21" i="5"/>
  <c r="H36" i="5"/>
  <c r="H46" i="5"/>
  <c r="L46" i="5"/>
  <c r="N46" i="5"/>
  <c r="P46" i="5"/>
  <c r="L21" i="5"/>
  <c r="L36" i="5"/>
  <c r="P36" i="5"/>
  <c r="N56" i="5"/>
  <c r="H21" i="5"/>
  <c r="H6" i="5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H5" i="5" l="1"/>
  <c r="J5" i="5"/>
  <c r="P5" i="5"/>
  <c r="N5" i="5"/>
  <c r="L5" i="5"/>
  <c r="C11" i="6" s="1"/>
  <c r="C9" i="6"/>
  <c r="C10" i="6"/>
  <c r="C6" i="6" l="1"/>
  <c r="Q32" i="6" s="1"/>
  <c r="G32" i="6" l="1"/>
  <c r="J32" i="6"/>
  <c r="E32" i="6"/>
  <c r="Q6" i="1" s="1"/>
  <c r="R6" i="1" s="1"/>
  <c r="R5" i="1" s="1"/>
  <c r="L11" i="1" s="1"/>
  <c r="K32" i="6"/>
  <c r="N32" i="6"/>
  <c r="I32" i="6"/>
  <c r="F32" i="6"/>
  <c r="P32" i="6"/>
  <c r="O32" i="6"/>
  <c r="E6" i="6"/>
  <c r="L32" i="6"/>
  <c r="M32" i="6"/>
  <c r="R32" i="6"/>
  <c r="D32" i="6"/>
  <c r="J6" i="1" s="1"/>
  <c r="K6" i="1" s="1"/>
  <c r="K5" i="1" s="1"/>
  <c r="E11" i="1" s="1"/>
  <c r="H32" i="6"/>
  <c r="X6" i="1" l="1"/>
  <c r="Y6" i="1" s="1"/>
  <c r="Y5" i="1" s="1"/>
  <c r="S11" i="1" s="1"/>
</calcChain>
</file>

<file path=xl/sharedStrings.xml><?xml version="1.0" encoding="utf-8"?>
<sst xmlns="http://schemas.openxmlformats.org/spreadsheetml/2006/main" count="329" uniqueCount="164">
  <si>
    <t>Номер критерия</t>
  </si>
  <si>
    <t>Наименование критерия</t>
  </si>
  <si>
    <t xml:space="preserve">Значимость критерия </t>
  </si>
  <si>
    <t>Уровень 1</t>
  </si>
  <si>
    <t>Уровень 2</t>
  </si>
  <si>
    <t>Уровень 3</t>
  </si>
  <si>
    <t>Усредненная оценка</t>
  </si>
  <si>
    <t>Итого с учетом значимости</t>
  </si>
  <si>
    <t>1.</t>
  </si>
  <si>
    <t>2.</t>
  </si>
  <si>
    <t>Итоговый балл с учетом значимости</t>
  </si>
  <si>
    <t>−</t>
  </si>
  <si>
    <t>1.1</t>
  </si>
  <si>
    <t>1.1.1</t>
  </si>
  <si>
    <t>1.1.2</t>
  </si>
  <si>
    <t>1.3</t>
  </si>
  <si>
    <t>Порядковый номер Участника 
(предварительная ранжировка)</t>
  </si>
  <si>
    <t>1.1.1.1</t>
  </si>
  <si>
    <t>1.1.1.2</t>
  </si>
  <si>
    <t>1.1.1.3</t>
  </si>
  <si>
    <t>1.1.1.4</t>
  </si>
  <si>
    <t>1.1.1.5</t>
  </si>
  <si>
    <t>1.1.1.6</t>
  </si>
  <si>
    <t>1.1.1.7</t>
  </si>
  <si>
    <t>Уровень 4</t>
  </si>
  <si>
    <t>Руководитель экспертной группы_________________________________________________________</t>
  </si>
  <si>
    <t>Стоимость услуг:</t>
  </si>
  <si>
    <t>Наименование закупочной процедуры:</t>
  </si>
  <si>
    <t>Эксперт:</t>
  </si>
  <si>
    <t>Базовая оценка</t>
  </si>
  <si>
    <t>№ п/п</t>
  </si>
  <si>
    <t>Наименование участника процедуры*</t>
  </si>
  <si>
    <t>Участник 3</t>
  </si>
  <si>
    <t>Участник 4</t>
  </si>
  <si>
    <t>Участник 5</t>
  </si>
  <si>
    <t>Участник 6</t>
  </si>
  <si>
    <t>Участник 7</t>
  </si>
  <si>
    <t>Участник 8</t>
  </si>
  <si>
    <t>Участник 9</t>
  </si>
  <si>
    <t>Участник 10</t>
  </si>
  <si>
    <t>Участник 11</t>
  </si>
  <si>
    <t>Участник 12</t>
  </si>
  <si>
    <t>Участник 13</t>
  </si>
  <si>
    <t>Участник 14</t>
  </si>
  <si>
    <t>Участник 15</t>
  </si>
  <si>
    <t>(максимальная оценка по позиции –  5 баллов)</t>
  </si>
  <si>
    <t>№ участника</t>
  </si>
  <si>
    <t>Критерии оценки</t>
  </si>
  <si>
    <t>Ф.И.О. эксперта</t>
  </si>
  <si>
    <t xml:space="preserve">СВОДНАЯ ТАБЛИЦА ПРЕДВАРИТЕЛЬНОГО РАНЖИРОВАНИЯ  УЧАСТНИКОВ 
</t>
  </si>
  <si>
    <t>Участник 1</t>
  </si>
  <si>
    <t>Участник 2</t>
  </si>
  <si>
    <t>Входящие вызовы, рублей за минуту</t>
  </si>
  <si>
    <t>Стоимость услуг сотовой связи для тарифа "Тарифицируемый"</t>
  </si>
  <si>
    <t>Стоимость услуг сотовой связи для тарифа "Тарифицируемый" при нахождении в домашнем регионе</t>
  </si>
  <si>
    <t>1.2</t>
  </si>
  <si>
    <t>Стоимость пакетов услуг</t>
  </si>
  <si>
    <t>1.3.1</t>
  </si>
  <si>
    <t>1.1.1.8</t>
  </si>
  <si>
    <t>1.1.1.9</t>
  </si>
  <si>
    <t>1.1.1.10</t>
  </si>
  <si>
    <t>1.1.1.11</t>
  </si>
  <si>
    <t>1.1.1.12</t>
  </si>
  <si>
    <t>1.1.1.13</t>
  </si>
  <si>
    <t>1.1.1.14</t>
  </si>
  <si>
    <t>Исходящие вызовы на номера Оператора, выданные Заказчику, рублей за минуту</t>
  </si>
  <si>
    <t>Исходящие вызовы на все номера Оператора за исключением номеров Заказчика, рублей за минуту</t>
  </si>
  <si>
    <t>Исходящие вызовы на номера других операторов мобильной связи, рублей за минуту</t>
  </si>
  <si>
    <t>Исходящие вызовы на номера операторов фиксированной связи в пределах домашнего региона, рублей за минуту</t>
  </si>
  <si>
    <t>Исходящие международные вызовы, рублей за минуту</t>
  </si>
  <si>
    <t>Мобильный доступ в Интернет через GPRS / EDGE/HSDPA, рублей за 1 Мб</t>
  </si>
  <si>
    <t>входящее SMS, рублей за штуку</t>
  </si>
  <si>
    <t xml:space="preserve">исходящее SMS, рублей за штуку </t>
  </si>
  <si>
    <t>входящее MMS, рублей за штуку</t>
  </si>
  <si>
    <t>исходящее MMS, рублей за штуку</t>
  </si>
  <si>
    <t>Исходящее SMS международное, рублей за штуку</t>
  </si>
  <si>
    <t>Стоимость услуг сотовой связи для тарифа "Тарифицируемый" при нахождении во внутрисетевом роуминге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</si>
  <si>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</si>
  <si>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</si>
  <si>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</si>
  <si>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</si>
  <si>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</si>
  <si>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</si>
  <si>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</si>
  <si>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</si>
  <si>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</si>
  <si>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</si>
  <si>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</si>
  <si>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</si>
  <si>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</si>
  <si>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</si>
  <si>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</si>
  <si>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</si>
  <si>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</si>
  <si>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</si>
  <si>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</si>
  <si>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</si>
  <si>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</si>
  <si>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</si>
  <si>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</si>
  <si>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</si>
  <si>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Исходящие вызовы на номера РФ, рублей за минуту</t>
  </si>
  <si>
    <t>Исходящие вызовы на номера страны пребывания, рублей за минуту</t>
  </si>
  <si>
    <t>Исходящие вызовы в остальные страны, рублей за минуту</t>
  </si>
  <si>
    <t>Стоимость услуг сотовой связи для тарифа "Тарифицируемый" при нахождении в роуминге в остальных странах</t>
  </si>
  <si>
    <t>Стоимость услуг сотовой связи для тарифа "Тарифицируемый" при нахождении в роуминге в странах СНГ</t>
  </si>
  <si>
    <t>1.1.4</t>
  </si>
  <si>
    <t>1.1.4.1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</si>
  <si>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</si>
  <si>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</si>
  <si>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</si>
  <si>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</si>
  <si>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</si>
  <si>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</si>
  <si>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</si>
  <si>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</si>
  <si>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1.1.5</t>
  </si>
  <si>
    <t>1.1.5.1</t>
  </si>
  <si>
    <t>1.1.5.2</t>
  </si>
  <si>
    <t>1.1.5.3</t>
  </si>
  <si>
    <t>1.1.5.4</t>
  </si>
  <si>
    <t>1.1.5.5</t>
  </si>
  <si>
    <t>1.1.5.6</t>
  </si>
  <si>
    <t>1.1.5.7</t>
  </si>
  <si>
    <t>1.1.5.8</t>
  </si>
  <si>
    <t>1.1.5.9</t>
  </si>
  <si>
    <t>1.3.2</t>
  </si>
  <si>
    <t>1.3.3</t>
  </si>
  <si>
    <t>Пакет предоплаченного трафика доступа к сети Интернет на территории РФ объемом безлимитный без ограничения скорости</t>
  </si>
  <si>
    <t>Пакет предоплаченного трафика доступа к сети Интернет на территории РФ объемом 4 Гб</t>
  </si>
  <si>
    <t>Пакет предоплаченного трафика доступа к сети Интернет на территории РФ объемом 1 Гб</t>
  </si>
  <si>
    <t>Исходящие вызовы на междугородние номера операторов сотовой и фиксированной связи, рублей за минуту</t>
  </si>
  <si>
    <t>Исходящие вызовы на междугородние номера операторов состовой и фиксированной связи, рублей за минуту</t>
  </si>
  <si>
    <t>Стоимость услуг сотовой связи для тарифа "Тарифицируемый" при нахождении в роуминге в Европе и "Популярных" странах</t>
  </si>
  <si>
    <t>Исходящие вызовы на внутриофисные номера в рамках услуги FMC, рублей</t>
  </si>
  <si>
    <t>Ф.И.О. Эксперта
/цены, руб без НДС</t>
  </si>
  <si>
    <t>Стоимость абонентской платы по тарифу "Условно-безлимитный" в баллах</t>
  </si>
  <si>
    <t xml:space="preserve">СВОДНАЯ ТАБЛИЦА расчета стоимости пекетов услуг </t>
  </si>
  <si>
    <t>СВОДНАЯ ТАБЛИЦА расчета стоимости услуг сотовой связи для тарифа "тарифицируемый"</t>
  </si>
  <si>
    <t>Стоимость пакетов услуг в баллах</t>
  </si>
  <si>
    <t>Стоимость пакетов услуг с учетом значимости</t>
  </si>
  <si>
    <t>Средняя стоимость пакетов услуг с учетом значимости</t>
  </si>
  <si>
    <t>ТАБЛИЦА перевода стоимости пакета услуг с учетом значимости в баллы</t>
  </si>
  <si>
    <t>Стоимость с учетом значимости критериев</t>
  </si>
  <si>
    <t>ТАБЛИЦА перевода стоимости абонентской платы по тарифу "Условно-безлимитный" с учетом значимости в баллы</t>
  </si>
  <si>
    <t>Средняя стоимость абонентской платы по тарифу "Условно-безлимитный" цена, руб. без НДС в месяц</t>
  </si>
  <si>
    <t>Стоимость абонентской платы по тарифу "Условно-безлимитный" цена, руб. без НДС в месяц</t>
  </si>
  <si>
    <t>ТАБЛИЦА перевода стоимости услуг сотовой связи для тарифа "тарифицируемый" с учетом значимости в баллы</t>
  </si>
  <si>
    <t>стоимость услуг сотовой связи для тарифа "тарифицируемый"  в баллах</t>
  </si>
  <si>
    <t>стоимость услуг сотовой связи для тарифа "тарифицируемый" с учетом значимости</t>
  </si>
  <si>
    <t>Средняя стоимости услуг сотовой связи для тарифа "тарифицируемый" с учетом значимости</t>
  </si>
  <si>
    <t>Бальные оценки заявок по критериям</t>
  </si>
  <si>
    <t>Стоимость услуг сотовой связи для тарифа "тарифицируемый"</t>
  </si>
  <si>
    <t>Стоимости абонентской платы по тарифу "Условно-безлимитный"</t>
  </si>
  <si>
    <t xml:space="preserve">Стоимость пакетов услуг </t>
  </si>
  <si>
    <t>3.</t>
  </si>
  <si>
    <t>Экономические риски с учетом финансовой надежности участника</t>
  </si>
  <si>
    <t>где:</t>
  </si>
  <si>
    <r>
      <rPr>
        <i/>
        <sz val="10"/>
        <rFont val="Arial Cyr"/>
        <charset val="204"/>
      </rPr>
      <t>Зона i</t>
    </r>
    <r>
      <rPr>
        <sz val="10"/>
        <rFont val="Arial Cyr"/>
        <charset val="204"/>
      </rPr>
      <t xml:space="preserve"> – бальная оценка по критерию для i-го Участника по оцениваемому критерию;</t>
    </r>
  </si>
  <si>
    <t>Зона покрытия, предлагаемая участником, расчитывается следующим образом:</t>
  </si>
  <si>
    <r>
      <rPr>
        <i/>
        <sz val="10"/>
        <rFont val="Arial Cyr"/>
        <charset val="204"/>
      </rPr>
      <t xml:space="preserve">Smax </t>
    </r>
    <r>
      <rPr>
        <sz val="10"/>
        <rFont val="Arial Cyr"/>
        <charset val="204"/>
      </rPr>
      <t>– максимальное количество  покрытия, требуемое Заказчику.</t>
    </r>
  </si>
  <si>
    <r>
      <rPr>
        <i/>
        <sz val="10"/>
        <rFont val="Arial Cyr"/>
        <charset val="204"/>
      </rPr>
      <t>Smin</t>
    </r>
    <r>
      <rPr>
        <sz val="10"/>
        <rFont val="Arial Cyr"/>
        <charset val="204"/>
      </rPr>
      <t xml:space="preserve"> – минимальное количество покрытия (75 % от требуемого).</t>
    </r>
  </si>
  <si>
    <r>
      <rPr>
        <i/>
        <sz val="10"/>
        <rFont val="Arial Cyr"/>
        <charset val="204"/>
      </rPr>
      <t>Si</t>
    </r>
    <r>
      <rPr>
        <sz val="10"/>
        <rFont val="Arial Cyr"/>
        <charset val="204"/>
      </rPr>
      <t xml:space="preserve"> – зона покрытия, предложенная оцениваемым Участником в случае если участник предлагает 75 % и более. В ином случае участник получает ноль баллов и отклоняется.</t>
    </r>
  </si>
  <si>
    <t>Лицензионная зона покрытия регионов присутствия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</si>
</sst>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8" fillId="4" borderId="1" applyNumberFormat="0" applyAlignment="0" applyProtection="0"/>
    <xf numFmtId="0" fontId="19" fillId="11" borderId="2" applyNumberFormat="0" applyAlignment="0" applyProtection="0"/>
    <xf numFmtId="0" fontId="20" fillId="11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2" borderId="7" applyNumberFormat="0" applyAlignment="0" applyProtection="0"/>
    <xf numFmtId="0" fontId="26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181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15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15" borderId="13" xfId="0" applyFont="1" applyFill="1" applyBorder="1" applyAlignment="1">
      <alignment horizontal="center" vertical="center" wrapText="1"/>
    </xf>
    <xf numFmtId="0" fontId="7" fillId="15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4" fontId="13" fillId="0" borderId="11" xfId="0" applyNumberFormat="1" applyFont="1" applyBorder="1" applyAlignment="1">
      <alignment horizontal="center" vertical="center" textRotation="90"/>
    </xf>
    <xf numFmtId="164" fontId="14" fillId="0" borderId="1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164" fontId="13" fillId="0" borderId="15" xfId="0" applyNumberFormat="1" applyFont="1" applyBorder="1" applyAlignment="1">
      <alignment horizontal="center" vertical="center" textRotation="90"/>
    </xf>
    <xf numFmtId="0" fontId="7" fillId="15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4" fillId="0" borderId="21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0" fontId="4" fillId="16" borderId="21" xfId="0" applyFont="1" applyFill="1" applyBorder="1" applyAlignment="1">
      <alignment horizontal="center" vertical="center" wrapText="1"/>
    </xf>
    <xf numFmtId="0" fontId="11" fillId="16" borderId="11" xfId="0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2" fontId="8" fillId="17" borderId="16" xfId="0" applyNumberFormat="1" applyFont="1" applyFill="1" applyBorder="1" applyAlignment="1">
      <alignment horizontal="center" vertical="center" wrapText="1"/>
    </xf>
    <xf numFmtId="2" fontId="4" fillId="18" borderId="16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4" fontId="2" fillId="0" borderId="0" xfId="0" applyNumberFormat="1" applyFont="1" applyAlignment="1" applyProtection="1">
      <alignment horizontal="right" indent="1"/>
    </xf>
    <xf numFmtId="2" fontId="2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 indent="1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4" fontId="2" fillId="0" borderId="26" xfId="0" applyNumberFormat="1" applyFont="1" applyBorder="1" applyAlignment="1" applyProtection="1">
      <alignment vertical="center"/>
    </xf>
    <xf numFmtId="0" fontId="2" fillId="19" borderId="28" xfId="0" applyFont="1" applyFill="1" applyBorder="1" applyAlignment="1" applyProtection="1">
      <alignment horizontal="left" wrapText="1"/>
      <protection locked="0"/>
    </xf>
    <xf numFmtId="0" fontId="34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1" fontId="11" fillId="0" borderId="34" xfId="0" applyNumberFormat="1" applyFont="1" applyBorder="1" applyAlignment="1" applyProtection="1">
      <alignment horizontal="center" vertical="center"/>
    </xf>
    <xf numFmtId="1" fontId="11" fillId="0" borderId="25" xfId="0" applyNumberFormat="1" applyFont="1" applyBorder="1" applyAlignment="1" applyProtection="1">
      <alignment horizontal="center" vertical="center"/>
    </xf>
    <xf numFmtId="1" fontId="11" fillId="0" borderId="35" xfId="0" applyNumberFormat="1" applyFont="1" applyBorder="1" applyAlignment="1" applyProtection="1">
      <alignment horizontal="center" vertical="center"/>
    </xf>
    <xf numFmtId="164" fontId="2" fillId="20" borderId="36" xfId="0" applyNumberFormat="1" applyFont="1" applyFill="1" applyBorder="1" applyAlignment="1" applyProtection="1">
      <alignment horizontal="center" vertical="center"/>
      <protection locked="0"/>
    </xf>
    <xf numFmtId="164" fontId="2" fillId="0" borderId="25" xfId="0" applyNumberFormat="1" applyFont="1" applyBorder="1" applyAlignment="1" applyProtection="1">
      <alignment horizontal="center" vertical="center"/>
      <protection locked="0"/>
    </xf>
    <xf numFmtId="164" fontId="2" fillId="0" borderId="35" xfId="0" applyNumberFormat="1" applyFont="1" applyBorder="1" applyAlignment="1" applyProtection="1">
      <alignment horizontal="center" vertical="center"/>
      <protection locked="0"/>
    </xf>
    <xf numFmtId="2" fontId="8" fillId="15" borderId="11" xfId="0" applyNumberFormat="1" applyFont="1" applyFill="1" applyBorder="1" applyAlignment="1">
      <alignment horizontal="center" vertical="center" wrapText="1"/>
    </xf>
    <xf numFmtId="164" fontId="4" fillId="15" borderId="11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0" fontId="33" fillId="0" borderId="11" xfId="0" applyNumberFormat="1" applyFont="1" applyBorder="1" applyAlignment="1">
      <alignment horizontal="left" vertical="center" wrapText="1"/>
    </xf>
    <xf numFmtId="0" fontId="36" fillId="0" borderId="11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2" fontId="8" fillId="17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2" fillId="15" borderId="11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164" fontId="13" fillId="0" borderId="49" xfId="0" applyNumberFormat="1" applyFont="1" applyBorder="1" applyAlignment="1">
      <alignment horizontal="center" vertical="center" textRotation="90" wrapText="1"/>
    </xf>
    <xf numFmtId="0" fontId="7" fillId="15" borderId="69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2" fontId="11" fillId="16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11" fillId="20" borderId="11" xfId="0" applyNumberFormat="1" applyFont="1" applyFill="1" applyBorder="1" applyAlignment="1">
      <alignment horizontal="center" vertical="center" wrapText="1"/>
    </xf>
    <xf numFmtId="2" fontId="14" fillId="17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4" fillId="0" borderId="11" xfId="0" applyFont="1" applyFill="1" applyBorder="1" applyAlignment="1">
      <alignment horizontal="center" vertical="center" wrapText="1"/>
    </xf>
    <xf numFmtId="164" fontId="14" fillId="15" borderId="11" xfId="0" applyNumberFormat="1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4" fillId="21" borderId="43" xfId="0" applyFont="1" applyFill="1" applyBorder="1" applyAlignment="1">
      <alignment horizontal="center" vertical="center" wrapText="1"/>
    </xf>
    <xf numFmtId="0" fontId="4" fillId="21" borderId="44" xfId="0" applyFont="1" applyFill="1" applyBorder="1" applyAlignment="1">
      <alignment horizontal="center" vertical="center" wrapText="1"/>
    </xf>
    <xf numFmtId="0" fontId="4" fillId="21" borderId="45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1" borderId="46" xfId="0" applyFont="1" applyFill="1" applyBorder="1" applyAlignment="1">
      <alignment horizontal="center" vertical="center" wrapText="1"/>
    </xf>
    <xf numFmtId="0" fontId="16" fillId="21" borderId="47" xfId="0" applyFont="1" applyFill="1" applyBorder="1" applyAlignment="1">
      <alignment horizontal="center" vertical="center" wrapText="1"/>
    </xf>
    <xf numFmtId="0" fontId="16" fillId="21" borderId="48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1" fillId="0" borderId="50" xfId="0" applyFont="1" applyBorder="1" applyAlignment="1" applyProtection="1">
      <alignment horizontal="center" vertical="top"/>
    </xf>
    <xf numFmtId="0" fontId="11" fillId="0" borderId="51" xfId="0" applyFont="1" applyBorder="1" applyAlignment="1" applyProtection="1">
      <alignment horizontal="center" vertical="top"/>
    </xf>
    <xf numFmtId="0" fontId="11" fillId="0" borderId="52" xfId="0" applyFont="1" applyBorder="1" applyAlignment="1" applyProtection="1">
      <alignment horizontal="center" vertical="top"/>
    </xf>
    <xf numFmtId="0" fontId="2" fillId="19" borderId="53" xfId="0" applyFont="1" applyFill="1" applyBorder="1" applyAlignment="1" applyProtection="1">
      <alignment horizontal="left" vertical="center" wrapText="1"/>
    </xf>
    <xf numFmtId="0" fontId="2" fillId="19" borderId="54" xfId="0" applyFont="1" applyFill="1" applyBorder="1" applyAlignment="1" applyProtection="1">
      <alignment horizontal="left" vertical="center" wrapText="1"/>
    </xf>
    <xf numFmtId="0" fontId="2" fillId="19" borderId="55" xfId="0" applyFont="1" applyFill="1" applyBorder="1" applyAlignment="1" applyProtection="1">
      <alignment horizontal="left" vertical="center" wrapText="1"/>
    </xf>
    <xf numFmtId="1" fontId="2" fillId="0" borderId="53" xfId="0" applyNumberFormat="1" applyFont="1" applyBorder="1" applyAlignment="1" applyProtection="1">
      <alignment horizontal="center" vertical="center" wrapText="1"/>
      <protection locked="0"/>
    </xf>
    <xf numFmtId="1" fontId="2" fillId="0" borderId="54" xfId="0" applyNumberFormat="1" applyFont="1" applyBorder="1" applyAlignment="1" applyProtection="1">
      <alignment horizontal="center" vertical="center" wrapText="1"/>
      <protection locked="0"/>
    </xf>
    <xf numFmtId="1" fontId="2" fillId="0" borderId="55" xfId="0" applyNumberFormat="1" applyFont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horizontal="center" vertical="top"/>
    </xf>
    <xf numFmtId="0" fontId="11" fillId="0" borderId="57" xfId="0" applyFont="1" applyBorder="1" applyAlignment="1" applyProtection="1">
      <alignment horizontal="center" vertical="top"/>
    </xf>
    <xf numFmtId="4" fontId="11" fillId="0" borderId="50" xfId="0" applyNumberFormat="1" applyFont="1" applyBorder="1" applyAlignment="1" applyProtection="1">
      <alignment horizontal="center" vertical="top" wrapText="1"/>
    </xf>
    <xf numFmtId="4" fontId="11" fillId="0" borderId="52" xfId="0" applyNumberFormat="1" applyFont="1" applyBorder="1" applyAlignment="1" applyProtection="1">
      <alignment horizontal="center" vertical="top" wrapText="1"/>
    </xf>
    <xf numFmtId="0" fontId="11" fillId="0" borderId="58" xfId="0" applyFont="1" applyBorder="1" applyAlignment="1" applyProtection="1">
      <alignment horizontal="center" vertical="top"/>
    </xf>
    <xf numFmtId="0" fontId="2" fillId="0" borderId="53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4" fontId="35" fillId="0" borderId="53" xfId="0" applyNumberFormat="1" applyFont="1" applyBorder="1" applyAlignment="1" applyProtection="1">
      <alignment horizontal="right" vertical="center" indent="1"/>
      <protection locked="0"/>
    </xf>
    <xf numFmtId="4" fontId="35" fillId="0" borderId="55" xfId="0" applyNumberFormat="1" applyFont="1" applyBorder="1" applyAlignment="1" applyProtection="1">
      <alignment horizontal="right" vertical="center" indent="1"/>
      <protection locked="0"/>
    </xf>
    <xf numFmtId="164" fontId="2" fillId="0" borderId="29" xfId="0" applyNumberFormat="1" applyFont="1" applyBorder="1" applyAlignment="1" applyProtection="1">
      <alignment horizontal="center" vertical="center"/>
    </xf>
    <xf numFmtId="164" fontId="2" fillId="0" borderId="53" xfId="0" applyNumberFormat="1" applyFont="1" applyBorder="1" applyAlignment="1" applyProtection="1">
      <alignment horizontal="center" vertical="center"/>
    </xf>
    <xf numFmtId="4" fontId="2" fillId="0" borderId="59" xfId="0" applyNumberFormat="1" applyFont="1" applyBorder="1" applyAlignment="1" applyProtection="1">
      <alignment horizontal="center" vertical="center" wrapText="1"/>
    </xf>
    <xf numFmtId="4" fontId="2" fillId="0" borderId="6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19" borderId="61" xfId="0" applyNumberFormat="1" applyFont="1" applyFill="1" applyBorder="1" applyAlignment="1" applyProtection="1">
      <alignment horizontal="right" vertical="center" wrapText="1" indent="1"/>
    </xf>
    <xf numFmtId="4" fontId="2" fillId="19" borderId="62" xfId="0" applyNumberFormat="1" applyFont="1" applyFill="1" applyBorder="1" applyAlignment="1" applyProtection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4" fontId="2" fillId="19" borderId="28" xfId="0" applyNumberFormat="1" applyFont="1" applyFill="1" applyBorder="1" applyAlignment="1" applyProtection="1">
      <alignment horizontal="right" vertical="center" wrapText="1" indent="1"/>
    </xf>
    <xf numFmtId="4" fontId="2" fillId="19" borderId="63" xfId="0" applyNumberFormat="1" applyFont="1" applyFill="1" applyBorder="1" applyAlignment="1" applyProtection="1">
      <alignment horizontal="right" vertical="center" wrapText="1" indent="1"/>
    </xf>
    <xf numFmtId="4" fontId="2" fillId="19" borderId="64" xfId="0" applyNumberFormat="1" applyFont="1" applyFill="1" applyBorder="1" applyAlignment="1" applyProtection="1">
      <alignment horizontal="right" vertical="center" wrapText="1" indent="1"/>
    </xf>
    <xf numFmtId="4" fontId="2" fillId="19" borderId="65" xfId="0" applyNumberFormat="1" applyFont="1" applyFill="1" applyBorder="1" applyAlignment="1" applyProtection="1">
      <alignment horizontal="right" vertical="center" wrapText="1" indent="1"/>
    </xf>
    <xf numFmtId="4" fontId="2" fillId="19" borderId="64" xfId="0" applyNumberFormat="1" applyFont="1" applyFill="1" applyBorder="1" applyAlignment="1" applyProtection="1">
      <alignment horizontal="right" vertical="center" indent="1"/>
      <protection locked="0"/>
    </xf>
    <xf numFmtId="4" fontId="2" fillId="19" borderId="65" xfId="0" applyNumberFormat="1" applyFont="1" applyFill="1" applyBorder="1" applyAlignment="1" applyProtection="1">
      <alignment horizontal="right" vertical="center" indent="1"/>
      <protection locked="0"/>
    </xf>
    <xf numFmtId="4" fontId="2" fillId="19" borderId="28" xfId="0" applyNumberFormat="1" applyFont="1" applyFill="1" applyBorder="1" applyAlignment="1" applyProtection="1">
      <alignment horizontal="right" vertical="center" indent="1"/>
      <protection locked="0"/>
    </xf>
    <xf numFmtId="4" fontId="2" fillId="19" borderId="63" xfId="0" applyNumberFormat="1" applyFont="1" applyFill="1" applyBorder="1" applyAlignment="1" applyProtection="1">
      <alignment horizontal="right" vertical="center" indent="1"/>
      <protection locked="0"/>
    </xf>
    <xf numFmtId="0" fontId="2" fillId="0" borderId="24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11" fillId="0" borderId="24" xfId="0" applyFont="1" applyBorder="1" applyAlignment="1" applyProtection="1">
      <alignment horizontal="center"/>
    </xf>
    <xf numFmtId="0" fontId="11" fillId="0" borderId="66" xfId="0" applyFont="1" applyBorder="1" applyAlignment="1" applyProtection="1">
      <alignment horizontal="center"/>
    </xf>
    <xf numFmtId="0" fontId="11" fillId="0" borderId="60" xfId="0" applyFont="1" applyBorder="1" applyAlignment="1" applyProtection="1">
      <alignment horizontal="center"/>
    </xf>
    <xf numFmtId="1" fontId="11" fillId="0" borderId="24" xfId="0" applyNumberFormat="1" applyFont="1" applyBorder="1" applyAlignment="1" applyProtection="1">
      <alignment horizontal="center" vertical="center"/>
    </xf>
    <xf numFmtId="1" fontId="11" fillId="0" borderId="66" xfId="0" applyNumberFormat="1" applyFont="1" applyBorder="1" applyAlignment="1" applyProtection="1">
      <alignment horizontal="center" vertical="center"/>
    </xf>
    <xf numFmtId="164" fontId="2" fillId="0" borderId="24" xfId="0" applyNumberFormat="1" applyFont="1" applyBorder="1" applyAlignment="1" applyProtection="1">
      <alignment horizontal="left" vertical="top"/>
    </xf>
    <xf numFmtId="164" fontId="2" fillId="0" borderId="66" xfId="0" applyNumberFormat="1" applyFont="1" applyBorder="1" applyAlignment="1" applyProtection="1">
      <alignment horizontal="left" vertical="top"/>
    </xf>
    <xf numFmtId="164" fontId="2" fillId="0" borderId="60" xfId="0" applyNumberFormat="1" applyFont="1" applyBorder="1" applyAlignment="1" applyProtection="1">
      <alignment horizontal="left" vertical="top"/>
    </xf>
    <xf numFmtId="4" fontId="2" fillId="0" borderId="28" xfId="0" applyNumberFormat="1" applyFont="1" applyBorder="1" applyAlignment="1" applyProtection="1">
      <alignment horizontal="right" vertical="center" indent="1"/>
      <protection locked="0"/>
    </xf>
    <xf numFmtId="4" fontId="2" fillId="0" borderId="63" xfId="0" applyNumberFormat="1" applyFont="1" applyBorder="1" applyAlignment="1" applyProtection="1">
      <alignment horizontal="right" vertical="center" indent="1"/>
      <protection locked="0"/>
    </xf>
    <xf numFmtId="4" fontId="2" fillId="0" borderId="64" xfId="0" applyNumberFormat="1" applyFont="1" applyBorder="1" applyAlignment="1" applyProtection="1">
      <alignment horizontal="right" vertical="center" indent="1"/>
      <protection locked="0"/>
    </xf>
    <xf numFmtId="4" fontId="2" fillId="0" borderId="65" xfId="0" applyNumberFormat="1" applyFont="1" applyBorder="1" applyAlignment="1" applyProtection="1">
      <alignment horizontal="right" vertical="center" indent="1"/>
      <protection locked="0"/>
    </xf>
    <xf numFmtId="4" fontId="2" fillId="0" borderId="67" xfId="0" applyNumberFormat="1" applyFont="1" applyBorder="1" applyAlignment="1" applyProtection="1">
      <alignment horizontal="right" vertical="center" indent="1"/>
      <protection locked="0"/>
    </xf>
    <xf numFmtId="4" fontId="2" fillId="0" borderId="68" xfId="0" applyNumberFormat="1" applyFont="1" applyBorder="1" applyAlignment="1" applyProtection="1">
      <alignment horizontal="right" vertical="center" indent="1"/>
      <protection locked="0"/>
    </xf>
    <xf numFmtId="4" fontId="6" fillId="0" borderId="50" xfId="0" applyNumberFormat="1" applyFont="1" applyBorder="1" applyAlignment="1" applyProtection="1">
      <alignment horizontal="center" vertical="top" wrapText="1"/>
    </xf>
    <xf numFmtId="4" fontId="6" fillId="0" borderId="52" xfId="0" applyNumberFormat="1" applyFont="1" applyBorder="1" applyAlignment="1" applyProtection="1">
      <alignment horizontal="center" vertical="top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419099</xdr:colOff>
      <xdr:row>3</xdr:row>
      <xdr:rowOff>85725</xdr:rowOff>
    </xdr:from>
    <xdr:ext cx="2295525" cy="819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638299" y="571500"/>
              <a:ext cx="2295525" cy="819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ru-RU" sz="1100" b="0" i="1">
                            <a:latin typeface="Cambria Math"/>
                          </a:rPr>
                          <m:t>Зона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𝑚𝑖𝑛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∙4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𝑆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𝑚𝑎𝑥</m:t>
                            </m:r>
                          </m:sub>
                        </m:sSub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𝑆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𝑚𝑖𝑛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+1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638299" y="571500"/>
              <a:ext cx="2295525" cy="819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100" i="0">
                  <a:latin typeface="Cambria Math"/>
                </a:rPr>
                <a:t>〖</a:t>
              </a:r>
              <a:r>
                <a:rPr lang="ru-RU" sz="1100" b="0" i="0">
                  <a:latin typeface="Cambria Math"/>
                </a:rPr>
                <a:t>Зона〗_</a:t>
              </a:r>
              <a:r>
                <a:rPr lang="en-US" sz="1100" b="0" i="0">
                  <a:latin typeface="Cambria Math"/>
                </a:rPr>
                <a:t>𝑖=((𝑆_𝑖−𝑆_𝑚𝑖𝑛 )</a:t>
              </a:r>
              <a:r>
                <a:rPr lang="en-US" sz="1100" b="0" i="0">
                  <a:latin typeface="Cambria Math"/>
                  <a:ea typeface="Cambria Math"/>
                </a:rPr>
                <a:t>∙4)/(</a:t>
              </a:r>
              <a:r>
                <a:rPr lang="en-US" sz="1100" b="0" i="0">
                  <a:latin typeface="Cambria Math"/>
                </a:rPr>
                <a:t>𝑆_𝑚𝑎𝑥−𝑆_𝑚𝑖𝑛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+1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88"/>
  <sheetViews>
    <sheetView tabSelected="1" view="pageBreakPreview" zoomScaleNormal="100" workbookViewId="0">
      <pane xSplit="4" ySplit="4" topLeftCell="E5" activePane="bottomRight" state="frozen"/>
      <selection pane="topRight" activeCell="F1" sqref="F1"/>
      <selection pane="bottomLeft" activeCell="A7" sqref="A7"/>
      <selection pane="bottomRight" activeCell="B10" sqref="B10"/>
    </sheetView>
  </sheetViews>
  <sheetFormatPr defaultRowHeight="12.75" x14ac:dyDescent="0.2"/>
  <cols>
    <col min="1" max="1" width="8" customWidth="1"/>
    <col min="2" max="2" width="47.42578125" customWidth="1"/>
    <col min="3" max="3" width="5.28515625" customWidth="1"/>
    <col min="4" max="4" width="5" customWidth="1"/>
    <col min="5" max="5" width="4.7109375" style="1" customWidth="1"/>
    <col min="6" max="7" width="3.85546875" style="2" bestFit="1" customWidth="1"/>
    <col min="8" max="8" width="3.85546875" style="2" customWidth="1"/>
    <col min="9" max="9" width="3.85546875" style="2" bestFit="1" customWidth="1"/>
    <col min="10" max="10" width="6.42578125" customWidth="1"/>
    <col min="11" max="11" width="8.140625" customWidth="1"/>
    <col min="12" max="16" width="3.85546875" style="2" bestFit="1" customWidth="1"/>
    <col min="17" max="17" width="6.42578125" style="2" customWidth="1"/>
    <col min="18" max="18" width="8.85546875" style="2" customWidth="1"/>
    <col min="19" max="19" width="3.85546875" style="2" bestFit="1" customWidth="1"/>
    <col min="20" max="20" width="4.140625" style="2" customWidth="1"/>
    <col min="21" max="23" width="4" style="2" bestFit="1" customWidth="1"/>
    <col min="24" max="24" width="6.5703125" style="2" customWidth="1"/>
    <col min="25" max="25" width="8" style="2" customWidth="1"/>
    <col min="26" max="30" width="3.85546875" style="2" bestFit="1" customWidth="1"/>
    <col min="31" max="31" width="5.5703125" style="2" customWidth="1"/>
    <col min="32" max="32" width="6.7109375" style="2" customWidth="1"/>
    <col min="33" max="33" width="3.85546875" style="2" bestFit="1" customWidth="1"/>
    <col min="34" max="37" width="4" style="2" bestFit="1" customWidth="1"/>
    <col min="38" max="38" width="6.28515625" style="2" customWidth="1"/>
    <col min="39" max="39" width="7" style="2" customWidth="1"/>
    <col min="40" max="91" width="9.140625" style="2"/>
  </cols>
  <sheetData>
    <row r="1" spans="1:91" ht="58.5" customHeight="1" thickBot="1" x14ac:dyDescent="0.35">
      <c r="A1" s="110" t="s">
        <v>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</row>
    <row r="2" spans="1:91" s="3" customFormat="1" ht="22.5" customHeight="1" thickBot="1" x14ac:dyDescent="0.25">
      <c r="A2" s="107" t="s">
        <v>0</v>
      </c>
      <c r="B2" s="100" t="s">
        <v>1</v>
      </c>
      <c r="C2" s="100" t="s">
        <v>2</v>
      </c>
      <c r="D2" s="101"/>
      <c r="E2" s="105" t="s">
        <v>151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</row>
    <row r="3" spans="1:91" s="3" customFormat="1" ht="30.75" customHeight="1" x14ac:dyDescent="0.2">
      <c r="A3" s="108"/>
      <c r="B3" s="102"/>
      <c r="C3" s="102"/>
      <c r="D3" s="104"/>
      <c r="E3" s="99" t="s">
        <v>50</v>
      </c>
      <c r="F3" s="100"/>
      <c r="G3" s="100"/>
      <c r="H3" s="100"/>
      <c r="I3" s="100"/>
      <c r="J3" s="100"/>
      <c r="K3" s="101"/>
      <c r="L3" s="99" t="s">
        <v>51</v>
      </c>
      <c r="M3" s="100"/>
      <c r="N3" s="100"/>
      <c r="O3" s="100"/>
      <c r="P3" s="100"/>
      <c r="Q3" s="100"/>
      <c r="R3" s="101"/>
      <c r="S3" s="99" t="s">
        <v>32</v>
      </c>
      <c r="T3" s="100"/>
      <c r="U3" s="100"/>
      <c r="V3" s="100"/>
      <c r="W3" s="100"/>
      <c r="X3" s="100"/>
      <c r="Y3" s="101"/>
      <c r="Z3" s="99" t="s">
        <v>33</v>
      </c>
      <c r="AA3" s="100"/>
      <c r="AB3" s="100"/>
      <c r="AC3" s="100"/>
      <c r="AD3" s="100"/>
      <c r="AE3" s="100"/>
      <c r="AF3" s="101"/>
      <c r="AG3" s="99" t="s">
        <v>34</v>
      </c>
      <c r="AH3" s="100"/>
      <c r="AI3" s="100"/>
      <c r="AJ3" s="100"/>
      <c r="AK3" s="100"/>
      <c r="AL3" s="100"/>
      <c r="AM3" s="101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</row>
    <row r="4" spans="1:91" s="3" customFormat="1" ht="69" customHeight="1" thickBot="1" x14ac:dyDescent="0.25">
      <c r="A4" s="109"/>
      <c r="B4" s="103"/>
      <c r="C4" s="88" t="s">
        <v>3</v>
      </c>
      <c r="D4" s="96" t="s">
        <v>4</v>
      </c>
      <c r="E4" s="15" t="s">
        <v>48</v>
      </c>
      <c r="F4" s="15" t="s">
        <v>48</v>
      </c>
      <c r="G4" s="15" t="s">
        <v>48</v>
      </c>
      <c r="H4" s="15" t="s">
        <v>48</v>
      </c>
      <c r="I4" s="15" t="s">
        <v>48</v>
      </c>
      <c r="J4" s="5" t="s">
        <v>6</v>
      </c>
      <c r="K4" s="16" t="s">
        <v>7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7" t="s">
        <v>6</v>
      </c>
      <c r="R4" s="8" t="s">
        <v>7</v>
      </c>
      <c r="S4" s="15" t="s">
        <v>48</v>
      </c>
      <c r="T4" s="15" t="s">
        <v>48</v>
      </c>
      <c r="U4" s="15" t="s">
        <v>48</v>
      </c>
      <c r="V4" s="15" t="s">
        <v>48</v>
      </c>
      <c r="W4" s="15" t="s">
        <v>48</v>
      </c>
      <c r="X4" s="7" t="s">
        <v>6</v>
      </c>
      <c r="Y4" s="8" t="s">
        <v>7</v>
      </c>
      <c r="Z4" s="15" t="s">
        <v>48</v>
      </c>
      <c r="AA4" s="15" t="s">
        <v>48</v>
      </c>
      <c r="AB4" s="15" t="s">
        <v>48</v>
      </c>
      <c r="AC4" s="15" t="s">
        <v>48</v>
      </c>
      <c r="AD4" s="15" t="s">
        <v>48</v>
      </c>
      <c r="AE4" s="7" t="s">
        <v>6</v>
      </c>
      <c r="AF4" s="8" t="s">
        <v>7</v>
      </c>
      <c r="AG4" s="15"/>
      <c r="AH4" s="11"/>
      <c r="AI4" s="11"/>
      <c r="AJ4" s="11"/>
      <c r="AK4" s="11"/>
      <c r="AL4" s="7" t="s">
        <v>6</v>
      </c>
      <c r="AM4" s="8" t="s">
        <v>7</v>
      </c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</row>
    <row r="5" spans="1:91" s="14" customFormat="1" ht="18.75" x14ac:dyDescent="0.2">
      <c r="A5" s="24" t="s">
        <v>8</v>
      </c>
      <c r="B5" s="25" t="s">
        <v>26</v>
      </c>
      <c r="C5" s="29">
        <v>80</v>
      </c>
      <c r="D5" s="97" t="s">
        <v>11</v>
      </c>
      <c r="E5" s="73"/>
      <c r="F5" s="12"/>
      <c r="G5" s="12"/>
      <c r="H5" s="12"/>
      <c r="I5" s="12"/>
      <c r="J5" s="72"/>
      <c r="K5" s="37">
        <f>SUM(K6:K8)*$C5/100</f>
        <v>0</v>
      </c>
      <c r="L5" s="73"/>
      <c r="M5" s="12"/>
      <c r="N5" s="12"/>
      <c r="O5" s="12"/>
      <c r="P5" s="12"/>
      <c r="Q5" s="72"/>
      <c r="R5" s="37">
        <f>SUM(R6:R8)*$C5/100</f>
        <v>0</v>
      </c>
      <c r="S5" s="73"/>
      <c r="T5" s="12"/>
      <c r="U5" s="12"/>
      <c r="V5" s="12"/>
      <c r="W5" s="12"/>
      <c r="X5" s="72"/>
      <c r="Y5" s="37">
        <f>SUM(Y6:Y8)*$C5/100</f>
        <v>0</v>
      </c>
      <c r="Z5" s="73"/>
      <c r="AA5" s="12"/>
      <c r="AB5" s="12"/>
      <c r="AC5" s="12"/>
      <c r="AD5" s="12"/>
      <c r="AE5" s="72"/>
      <c r="AF5" s="37">
        <f>SUM(AF6:AF8)*$C5/100</f>
        <v>0</v>
      </c>
      <c r="AG5" s="73"/>
      <c r="AH5" s="12"/>
      <c r="AI5" s="12"/>
      <c r="AJ5" s="12"/>
      <c r="AK5" s="12"/>
      <c r="AL5" s="72"/>
      <c r="AM5" s="37">
        <f>SUM(AM6:AM8)*$C5/100</f>
        <v>0</v>
      </c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</row>
    <row r="6" spans="1:91" s="14" customFormat="1" ht="31.5" x14ac:dyDescent="0.2">
      <c r="A6" s="18" t="s">
        <v>12</v>
      </c>
      <c r="B6" s="35" t="s">
        <v>152</v>
      </c>
      <c r="C6" s="94"/>
      <c r="D6" s="31">
        <v>80</v>
      </c>
      <c r="E6" s="73"/>
      <c r="F6" s="12"/>
      <c r="G6" s="12"/>
      <c r="H6" s="12"/>
      <c r="I6" s="12"/>
      <c r="J6" s="95">
        <f>E6</f>
        <v>0</v>
      </c>
      <c r="K6" s="36">
        <f>J6*$D6/100</f>
        <v>0</v>
      </c>
      <c r="L6" s="73"/>
      <c r="M6" s="12"/>
      <c r="N6" s="12"/>
      <c r="O6" s="12"/>
      <c r="P6" s="12"/>
      <c r="Q6" s="95">
        <f>L6</f>
        <v>0</v>
      </c>
      <c r="R6" s="36">
        <f>Q6*$D6/100</f>
        <v>0</v>
      </c>
      <c r="S6" s="73"/>
      <c r="T6" s="12"/>
      <c r="U6" s="12"/>
      <c r="V6" s="12"/>
      <c r="W6" s="12"/>
      <c r="X6" s="95">
        <f>S6</f>
        <v>0</v>
      </c>
      <c r="Y6" s="36">
        <f>X6*$D6/100</f>
        <v>0</v>
      </c>
      <c r="Z6" s="73"/>
      <c r="AA6" s="12"/>
      <c r="AB6" s="12"/>
      <c r="AC6" s="12"/>
      <c r="AD6" s="12"/>
      <c r="AE6" s="95">
        <f>Z6</f>
        <v>0</v>
      </c>
      <c r="AF6" s="36">
        <f>AE6*$D6/100</f>
        <v>0</v>
      </c>
      <c r="AG6" s="73"/>
      <c r="AH6" s="12"/>
      <c r="AI6" s="12"/>
      <c r="AJ6" s="12"/>
      <c r="AK6" s="12"/>
      <c r="AL6" s="95">
        <f>AG6</f>
        <v>0</v>
      </c>
      <c r="AM6" s="36">
        <f>AL6*$D6/100</f>
        <v>0</v>
      </c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</row>
    <row r="7" spans="1:91" s="9" customFormat="1" ht="31.5" x14ac:dyDescent="0.2">
      <c r="A7" s="18" t="s">
        <v>55</v>
      </c>
      <c r="B7" s="35" t="s">
        <v>153</v>
      </c>
      <c r="C7" s="33" t="s">
        <v>11</v>
      </c>
      <c r="D7" s="31">
        <v>5</v>
      </c>
      <c r="E7" s="73"/>
      <c r="F7" s="12"/>
      <c r="G7" s="12"/>
      <c r="H7" s="12"/>
      <c r="I7" s="12"/>
      <c r="J7" s="95">
        <f>E7</f>
        <v>0</v>
      </c>
      <c r="K7" s="36">
        <f t="shared" ref="K7:K8" si="0">J7*$D7/100</f>
        <v>0</v>
      </c>
      <c r="L7" s="73"/>
      <c r="M7" s="12"/>
      <c r="N7" s="12"/>
      <c r="O7" s="12"/>
      <c r="P7" s="12"/>
      <c r="Q7" s="95">
        <f>L7</f>
        <v>0</v>
      </c>
      <c r="R7" s="36">
        <f t="shared" ref="R7:R8" si="1">Q7*$D7/100</f>
        <v>0</v>
      </c>
      <c r="S7" s="73"/>
      <c r="T7" s="12"/>
      <c r="U7" s="12"/>
      <c r="V7" s="12"/>
      <c r="W7" s="12"/>
      <c r="X7" s="95">
        <f>S7</f>
        <v>0</v>
      </c>
      <c r="Y7" s="36">
        <f t="shared" ref="Y7:Y8" si="2">X7*$D7/100</f>
        <v>0</v>
      </c>
      <c r="Z7" s="73"/>
      <c r="AA7" s="12"/>
      <c r="AB7" s="12"/>
      <c r="AC7" s="12"/>
      <c r="AD7" s="12"/>
      <c r="AE7" s="95">
        <f>Z7</f>
        <v>0</v>
      </c>
      <c r="AF7" s="36">
        <f t="shared" ref="AF7:AF8" si="3">AE7*$D7/100</f>
        <v>0</v>
      </c>
      <c r="AG7" s="73"/>
      <c r="AH7" s="12"/>
      <c r="AI7" s="12"/>
      <c r="AJ7" s="12"/>
      <c r="AK7" s="12"/>
      <c r="AL7" s="95">
        <f>AG7</f>
        <v>0</v>
      </c>
      <c r="AM7" s="36">
        <f t="shared" ref="AM7:AM8" si="4">AL7*$D7/100</f>
        <v>0</v>
      </c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</row>
    <row r="8" spans="1:91" s="9" customFormat="1" ht="15.75" x14ac:dyDescent="0.2">
      <c r="A8" s="18" t="s">
        <v>15</v>
      </c>
      <c r="B8" s="34" t="s">
        <v>154</v>
      </c>
      <c r="C8" s="22" t="s">
        <v>11</v>
      </c>
      <c r="D8" s="98">
        <v>15</v>
      </c>
      <c r="E8" s="73"/>
      <c r="F8" s="12"/>
      <c r="G8" s="12"/>
      <c r="H8" s="12"/>
      <c r="I8" s="12"/>
      <c r="J8" s="95">
        <f>E8</f>
        <v>0</v>
      </c>
      <c r="K8" s="36">
        <f t="shared" si="0"/>
        <v>0</v>
      </c>
      <c r="L8" s="73"/>
      <c r="M8" s="12"/>
      <c r="N8" s="12"/>
      <c r="O8" s="12"/>
      <c r="P8" s="12"/>
      <c r="Q8" s="95">
        <f>L8</f>
        <v>0</v>
      </c>
      <c r="R8" s="36">
        <f t="shared" si="1"/>
        <v>0</v>
      </c>
      <c r="S8" s="73"/>
      <c r="T8" s="12"/>
      <c r="U8" s="12"/>
      <c r="V8" s="12"/>
      <c r="W8" s="12"/>
      <c r="X8" s="95">
        <f>S8</f>
        <v>0</v>
      </c>
      <c r="Y8" s="36">
        <f t="shared" si="2"/>
        <v>0</v>
      </c>
      <c r="Z8" s="73"/>
      <c r="AA8" s="12"/>
      <c r="AB8" s="12"/>
      <c r="AC8" s="12"/>
      <c r="AD8" s="12"/>
      <c r="AE8" s="95">
        <f>Z8</f>
        <v>0</v>
      </c>
      <c r="AF8" s="36">
        <f t="shared" si="3"/>
        <v>0</v>
      </c>
      <c r="AG8" s="73"/>
      <c r="AH8" s="12"/>
      <c r="AI8" s="12"/>
      <c r="AJ8" s="12"/>
      <c r="AK8" s="12"/>
      <c r="AL8" s="95">
        <f>AG8</f>
        <v>0</v>
      </c>
      <c r="AM8" s="36">
        <f t="shared" si="4"/>
        <v>0</v>
      </c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</row>
    <row r="9" spans="1:91" s="14" customFormat="1" ht="37.5" x14ac:dyDescent="0.2">
      <c r="A9" s="28" t="s">
        <v>9</v>
      </c>
      <c r="B9" s="21" t="s">
        <v>163</v>
      </c>
      <c r="C9" s="32">
        <v>10</v>
      </c>
      <c r="D9" s="26"/>
      <c r="E9" s="73"/>
      <c r="F9" s="12"/>
      <c r="G9" s="12"/>
      <c r="H9" s="12"/>
      <c r="I9" s="12"/>
      <c r="J9" s="95">
        <f>F9</f>
        <v>0</v>
      </c>
      <c r="K9" s="37">
        <f>J9*$C9/100</f>
        <v>0</v>
      </c>
      <c r="L9" s="73"/>
      <c r="M9" s="12"/>
      <c r="N9" s="12"/>
      <c r="O9" s="12"/>
      <c r="P9" s="12"/>
      <c r="Q9" s="95">
        <f>M9</f>
        <v>0</v>
      </c>
      <c r="R9" s="37">
        <f>Q9*$C9/100</f>
        <v>0</v>
      </c>
      <c r="S9" s="73"/>
      <c r="T9" s="12"/>
      <c r="U9" s="12"/>
      <c r="V9" s="12"/>
      <c r="W9" s="12"/>
      <c r="X9" s="95">
        <f>T9</f>
        <v>0</v>
      </c>
      <c r="Y9" s="37">
        <f>X9*$C9/100</f>
        <v>0</v>
      </c>
      <c r="Z9" s="73"/>
      <c r="AA9" s="12"/>
      <c r="AB9" s="12"/>
      <c r="AC9" s="12"/>
      <c r="AD9" s="12"/>
      <c r="AE9" s="95">
        <f>AA9</f>
        <v>0</v>
      </c>
      <c r="AF9" s="37">
        <f>AE9*$C9/100</f>
        <v>0</v>
      </c>
      <c r="AG9" s="73"/>
      <c r="AH9" s="12"/>
      <c r="AI9" s="12"/>
      <c r="AJ9" s="12"/>
      <c r="AK9" s="12"/>
      <c r="AL9" s="95">
        <f>AH9</f>
        <v>0</v>
      </c>
      <c r="AM9" s="37">
        <f>AL9*$C9/100</f>
        <v>0</v>
      </c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</row>
    <row r="10" spans="1:91" s="9" customFormat="1" ht="37.5" x14ac:dyDescent="0.2">
      <c r="A10" s="28" t="s">
        <v>155</v>
      </c>
      <c r="B10" s="21" t="s">
        <v>156</v>
      </c>
      <c r="C10" s="32">
        <v>10</v>
      </c>
      <c r="D10" s="27" t="s">
        <v>11</v>
      </c>
      <c r="E10" s="73"/>
      <c r="F10" s="12"/>
      <c r="G10" s="12"/>
      <c r="H10" s="12"/>
      <c r="I10" s="12"/>
      <c r="J10" s="95">
        <f>G10</f>
        <v>0</v>
      </c>
      <c r="K10" s="37">
        <f>J10*$C10/100</f>
        <v>0</v>
      </c>
      <c r="L10" s="73"/>
      <c r="M10" s="12"/>
      <c r="N10" s="12"/>
      <c r="O10" s="12"/>
      <c r="P10" s="12"/>
      <c r="Q10" s="95">
        <f>N10</f>
        <v>0</v>
      </c>
      <c r="R10" s="37">
        <f>Q10*$C10/100</f>
        <v>0</v>
      </c>
      <c r="S10" s="73"/>
      <c r="T10" s="12"/>
      <c r="U10" s="12"/>
      <c r="V10" s="12"/>
      <c r="W10" s="12"/>
      <c r="X10" s="95">
        <f>U10</f>
        <v>0</v>
      </c>
      <c r="Y10" s="37">
        <f>X10*$C10/100</f>
        <v>0</v>
      </c>
      <c r="Z10" s="73"/>
      <c r="AA10" s="12"/>
      <c r="AB10" s="12"/>
      <c r="AC10" s="12"/>
      <c r="AD10" s="12"/>
      <c r="AE10" s="95">
        <f>AB10</f>
        <v>0</v>
      </c>
      <c r="AF10" s="37">
        <f>AE10*$C10/100</f>
        <v>0</v>
      </c>
      <c r="AG10" s="73"/>
      <c r="AH10" s="12"/>
      <c r="AI10" s="12"/>
      <c r="AJ10" s="12"/>
      <c r="AK10" s="12"/>
      <c r="AL10" s="95">
        <f>AI10</f>
        <v>0</v>
      </c>
      <c r="AM10" s="37">
        <f>AL10*$C10/100</f>
        <v>0</v>
      </c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</row>
    <row r="11" spans="1:91" s="3" customFormat="1" ht="24" customHeight="1" x14ac:dyDescent="0.2">
      <c r="A11" s="118" t="s">
        <v>10</v>
      </c>
      <c r="B11" s="119"/>
      <c r="C11" s="119"/>
      <c r="D11" s="120"/>
      <c r="E11" s="112">
        <f>K5+K9+K10</f>
        <v>0</v>
      </c>
      <c r="F11" s="113"/>
      <c r="G11" s="113"/>
      <c r="H11" s="113"/>
      <c r="I11" s="113"/>
      <c r="J11" s="113"/>
      <c r="K11" s="114"/>
      <c r="L11" s="112">
        <f>R5+R9+R10</f>
        <v>0</v>
      </c>
      <c r="M11" s="113"/>
      <c r="N11" s="113"/>
      <c r="O11" s="113"/>
      <c r="P11" s="113"/>
      <c r="Q11" s="113"/>
      <c r="R11" s="114"/>
      <c r="S11" s="112">
        <f>Y5+Y9+Y10</f>
        <v>0</v>
      </c>
      <c r="T11" s="113"/>
      <c r="U11" s="113"/>
      <c r="V11" s="113"/>
      <c r="W11" s="113"/>
      <c r="X11" s="113"/>
      <c r="Y11" s="114"/>
      <c r="Z11" s="112">
        <f>AF5+AF9+AF10</f>
        <v>0</v>
      </c>
      <c r="AA11" s="113"/>
      <c r="AB11" s="113"/>
      <c r="AC11" s="113"/>
      <c r="AD11" s="113"/>
      <c r="AE11" s="113"/>
      <c r="AF11" s="114"/>
      <c r="AG11" s="112">
        <f>AM5+AM9+AM10</f>
        <v>0</v>
      </c>
      <c r="AH11" s="113"/>
      <c r="AI11" s="113"/>
      <c r="AJ11" s="113"/>
      <c r="AK11" s="113"/>
      <c r="AL11" s="113"/>
      <c r="AM11" s="114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s="4" customFormat="1" ht="35.25" customHeight="1" thickBot="1" x14ac:dyDescent="0.25">
      <c r="A12" s="115" t="s">
        <v>16</v>
      </c>
      <c r="B12" s="116"/>
      <c r="C12" s="116"/>
      <c r="D12" s="117"/>
      <c r="E12" s="115"/>
      <c r="F12" s="116"/>
      <c r="G12" s="116"/>
      <c r="H12" s="116"/>
      <c r="I12" s="116"/>
      <c r="J12" s="116"/>
      <c r="K12" s="117"/>
      <c r="L12" s="121"/>
      <c r="M12" s="122"/>
      <c r="N12" s="122"/>
      <c r="O12" s="122"/>
      <c r="P12" s="122"/>
      <c r="Q12" s="122"/>
      <c r="R12" s="123"/>
      <c r="S12" s="115"/>
      <c r="T12" s="116"/>
      <c r="U12" s="116"/>
      <c r="V12" s="116"/>
      <c r="W12" s="116"/>
      <c r="X12" s="116"/>
      <c r="Y12" s="117"/>
      <c r="Z12" s="115"/>
      <c r="AA12" s="116"/>
      <c r="AB12" s="116"/>
      <c r="AC12" s="116"/>
      <c r="AD12" s="116"/>
      <c r="AE12" s="116"/>
      <c r="AF12" s="117"/>
      <c r="AG12" s="115"/>
      <c r="AH12" s="116"/>
      <c r="AI12" s="116"/>
      <c r="AJ12" s="116"/>
      <c r="AK12" s="116"/>
      <c r="AL12" s="116"/>
      <c r="AM12" s="117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s="2" customFormat="1" x14ac:dyDescent="0.2"/>
    <row r="14" spans="1:91" s="2" customFormat="1" x14ac:dyDescent="0.2"/>
    <row r="15" spans="1:91" s="2" customFormat="1" ht="18.75" x14ac:dyDescent="0.3">
      <c r="E15" s="38" t="s">
        <v>25</v>
      </c>
    </row>
    <row r="16" spans="1:91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</sheetData>
  <mergeCells count="22">
    <mergeCell ref="A2:A4"/>
    <mergeCell ref="A1:AM1"/>
    <mergeCell ref="Z11:AF11"/>
    <mergeCell ref="Z12:AF12"/>
    <mergeCell ref="AG11:AM11"/>
    <mergeCell ref="AG12:AM12"/>
    <mergeCell ref="Z3:AF3"/>
    <mergeCell ref="AG3:AM3"/>
    <mergeCell ref="S11:Y11"/>
    <mergeCell ref="S12:Y12"/>
    <mergeCell ref="A11:D11"/>
    <mergeCell ref="E11:K11"/>
    <mergeCell ref="A12:D12"/>
    <mergeCell ref="E12:K12"/>
    <mergeCell ref="L11:R11"/>
    <mergeCell ref="L12:R12"/>
    <mergeCell ref="S3:Y3"/>
    <mergeCell ref="B2:B4"/>
    <mergeCell ref="C2:D3"/>
    <mergeCell ref="E3:K3"/>
    <mergeCell ref="L3:R3"/>
    <mergeCell ref="E2:AM2"/>
  </mergeCells>
  <phoneticPr fontId="1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256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K17" sqref="K17"/>
    </sheetView>
  </sheetViews>
  <sheetFormatPr defaultRowHeight="12.75" x14ac:dyDescent="0.2"/>
  <cols>
    <col min="1" max="1" width="13.7109375" customWidth="1"/>
    <col min="2" max="2" width="22" customWidth="1"/>
    <col min="3" max="3" width="22.5703125" customWidth="1"/>
    <col min="4" max="4" width="14.140625" customWidth="1"/>
    <col min="5" max="5" width="9.7109375" customWidth="1"/>
    <col min="6" max="6" width="7.140625" customWidth="1"/>
    <col min="7" max="7" width="6.140625" customWidth="1"/>
    <col min="8" max="8" width="6.5703125" customWidth="1"/>
    <col min="9" max="9" width="4.5703125" customWidth="1"/>
    <col min="10" max="10" width="6.5703125" customWidth="1"/>
    <col min="11" max="11" width="7.5703125" customWidth="1"/>
    <col min="12" max="12" width="5" customWidth="1"/>
    <col min="13" max="13" width="5.42578125" customWidth="1"/>
    <col min="14" max="14" width="6.28515625" customWidth="1"/>
    <col min="15" max="15" width="5.42578125" customWidth="1"/>
    <col min="16" max="16" width="4.42578125" customWidth="1"/>
    <col min="17" max="17" width="5" customWidth="1"/>
    <col min="18" max="18" width="5.85546875" customWidth="1"/>
    <col min="19" max="20" width="5.28515625" customWidth="1"/>
    <col min="21" max="21" width="5.85546875" customWidth="1"/>
    <col min="22" max="22" width="5.140625" customWidth="1"/>
    <col min="23" max="23" width="5.85546875" customWidth="1"/>
  </cols>
  <sheetData>
    <row r="1" spans="1:23" ht="14.25" x14ac:dyDescent="0.2">
      <c r="A1" s="124" t="s">
        <v>147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9"/>
      <c r="T1" s="39"/>
      <c r="U1" s="39"/>
      <c r="V1" s="39"/>
      <c r="W1" s="39"/>
    </row>
    <row r="2" spans="1:23" ht="13.5" thickBot="1" x14ac:dyDescent="0.25">
      <c r="A2" s="40"/>
      <c r="B2" s="40"/>
      <c r="C2" s="41"/>
      <c r="D2" s="41"/>
      <c r="E2" s="40"/>
      <c r="F2" s="40"/>
      <c r="G2" s="40"/>
      <c r="H2" s="40"/>
      <c r="I2" s="40"/>
      <c r="J2" s="40"/>
      <c r="K2" s="40"/>
      <c r="L2" s="40"/>
      <c r="M2" s="40"/>
      <c r="N2" s="39"/>
      <c r="O2" s="42"/>
      <c r="P2" s="39"/>
      <c r="Q2" s="43"/>
      <c r="R2" s="39"/>
      <c r="S2" s="39"/>
      <c r="T2" s="39"/>
      <c r="U2" s="39"/>
      <c r="V2" s="39"/>
      <c r="W2" s="39"/>
    </row>
    <row r="3" spans="1:23" ht="13.5" thickTop="1" x14ac:dyDescent="0.2">
      <c r="A3" s="125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5"/>
      <c r="Q3" s="126"/>
      <c r="R3" s="127"/>
      <c r="S3" s="44"/>
      <c r="T3" s="44"/>
      <c r="U3" s="44"/>
      <c r="V3" s="44"/>
      <c r="W3" s="44"/>
    </row>
    <row r="4" spans="1:23" ht="13.5" thickBot="1" x14ac:dyDescent="0.25">
      <c r="A4" s="128" t="s">
        <v>27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31"/>
      <c r="Q4" s="132"/>
      <c r="R4" s="133"/>
      <c r="S4" s="39"/>
      <c r="T4" s="39"/>
      <c r="U4" s="39"/>
      <c r="V4" s="39"/>
      <c r="W4" s="39"/>
    </row>
    <row r="5" spans="1:23" ht="37.5" customHeight="1" thickTop="1" x14ac:dyDescent="0.2">
      <c r="A5" s="134" t="s">
        <v>28</v>
      </c>
      <c r="B5" s="135"/>
      <c r="C5" s="136" t="s">
        <v>150</v>
      </c>
      <c r="D5" s="137"/>
      <c r="E5" s="138" t="s">
        <v>29</v>
      </c>
      <c r="F5" s="138"/>
      <c r="G5" s="138"/>
      <c r="H5" s="40"/>
      <c r="I5" s="40"/>
      <c r="J5" s="40"/>
      <c r="K5" s="40"/>
      <c r="L5" s="40"/>
      <c r="M5" s="40"/>
      <c r="N5" s="39"/>
      <c r="O5" s="42"/>
      <c r="P5" s="39"/>
      <c r="Q5" s="43"/>
      <c r="R5" s="39"/>
      <c r="S5" s="39"/>
      <c r="T5" s="39"/>
      <c r="U5" s="39"/>
      <c r="V5" s="39"/>
      <c r="W5" s="39"/>
    </row>
    <row r="6" spans="1:23" ht="13.5" thickBot="1" x14ac:dyDescent="0.25">
      <c r="A6" s="139"/>
      <c r="B6" s="140"/>
      <c r="C6" s="141">
        <f>AVERAGE(C9:D23)</f>
        <v>0</v>
      </c>
      <c r="D6" s="142"/>
      <c r="E6" s="143">
        <f>IF(MIN(C6:C35)&lt;C6,2,3)</f>
        <v>3</v>
      </c>
      <c r="F6" s="143"/>
      <c r="G6" s="144"/>
      <c r="H6" s="93"/>
      <c r="I6" s="93"/>
      <c r="J6" s="93"/>
      <c r="K6" s="93"/>
      <c r="L6" s="93"/>
      <c r="M6" s="93"/>
      <c r="N6" s="39"/>
      <c r="O6" s="42"/>
      <c r="P6" s="39"/>
      <c r="Q6" s="43"/>
      <c r="R6" s="39"/>
      <c r="S6" s="39"/>
      <c r="T6" s="39"/>
      <c r="U6" s="39"/>
      <c r="V6" s="39"/>
      <c r="W6" s="39"/>
    </row>
    <row r="7" spans="1:23" ht="14.25" thickTop="1" thickBot="1" x14ac:dyDescent="0.25">
      <c r="A7" s="45"/>
      <c r="B7" s="39"/>
      <c r="C7" s="46"/>
      <c r="D7" s="46"/>
      <c r="E7" s="46"/>
      <c r="F7" s="47"/>
      <c r="G7" s="39"/>
      <c r="H7" s="39"/>
      <c r="I7" s="39"/>
      <c r="J7" s="39"/>
      <c r="K7" s="39"/>
      <c r="L7" s="39"/>
      <c r="M7" s="39"/>
      <c r="N7" s="39"/>
      <c r="O7" s="42"/>
      <c r="P7" s="39"/>
      <c r="Q7" s="43"/>
      <c r="R7" s="39"/>
      <c r="S7" s="39"/>
      <c r="T7" s="39"/>
      <c r="U7" s="39"/>
      <c r="V7" s="39"/>
      <c r="W7" s="39"/>
    </row>
    <row r="8" spans="1:23" ht="41.25" customHeight="1" thickTop="1" thickBot="1" x14ac:dyDescent="0.25">
      <c r="A8" s="48" t="s">
        <v>30</v>
      </c>
      <c r="B8" s="49" t="s">
        <v>31</v>
      </c>
      <c r="C8" s="145" t="s">
        <v>149</v>
      </c>
      <c r="D8" s="146"/>
      <c r="E8" s="50"/>
      <c r="F8" s="51"/>
      <c r="G8" s="52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2"/>
      <c r="S8" s="52"/>
      <c r="T8" s="52"/>
      <c r="U8" s="52"/>
      <c r="V8" s="52"/>
      <c r="W8" s="52"/>
    </row>
    <row r="9" spans="1:23" ht="13.5" thickTop="1" x14ac:dyDescent="0.2">
      <c r="A9" s="53">
        <v>1</v>
      </c>
      <c r="B9" s="55" t="s">
        <v>50</v>
      </c>
      <c r="C9" s="148">
        <f>'Расчет Тариф.ст-ти'!H5</f>
        <v>0</v>
      </c>
      <c r="D9" s="149"/>
      <c r="E9" s="54"/>
      <c r="F9" s="47"/>
      <c r="G9" s="39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92"/>
      <c r="S9" s="39"/>
      <c r="T9" s="39"/>
      <c r="U9" s="39"/>
      <c r="V9" s="39"/>
      <c r="W9" s="39"/>
    </row>
    <row r="10" spans="1:23" x14ac:dyDescent="0.2">
      <c r="A10" s="53">
        <v>2</v>
      </c>
      <c r="B10" s="55" t="s">
        <v>51</v>
      </c>
      <c r="C10" s="151">
        <f>'Расчет Тариф.ст-ти'!J5</f>
        <v>0</v>
      </c>
      <c r="D10" s="152"/>
      <c r="E10" s="54"/>
      <c r="F10" s="47"/>
      <c r="G10" s="3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92"/>
      <c r="S10" s="39"/>
      <c r="T10" s="39"/>
      <c r="U10" s="39"/>
      <c r="V10" s="39"/>
      <c r="W10" s="39"/>
    </row>
    <row r="11" spans="1:23" x14ac:dyDescent="0.2">
      <c r="A11" s="53">
        <v>3</v>
      </c>
      <c r="B11" s="55" t="s">
        <v>32</v>
      </c>
      <c r="C11" s="151">
        <f>'Расчет Тариф.ст-ти'!L5</f>
        <v>0</v>
      </c>
      <c r="D11" s="152"/>
      <c r="E11" s="54"/>
      <c r="F11" s="56"/>
      <c r="G11" s="56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92"/>
      <c r="S11" s="56"/>
      <c r="T11" s="56"/>
      <c r="U11" s="56"/>
      <c r="V11" s="56"/>
      <c r="W11" s="56"/>
    </row>
    <row r="12" spans="1:23" x14ac:dyDescent="0.2">
      <c r="A12" s="53">
        <v>4</v>
      </c>
      <c r="B12" s="55" t="s">
        <v>33</v>
      </c>
      <c r="C12" s="153"/>
      <c r="D12" s="154"/>
      <c r="E12" s="54"/>
      <c r="F12" s="47"/>
      <c r="G12" s="39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92"/>
      <c r="S12" s="39"/>
      <c r="T12" s="39"/>
      <c r="U12" s="39"/>
      <c r="V12" s="39"/>
      <c r="W12" s="39"/>
    </row>
    <row r="13" spans="1:23" x14ac:dyDescent="0.2">
      <c r="A13" s="53">
        <v>5</v>
      </c>
      <c r="B13" s="55" t="s">
        <v>34</v>
      </c>
      <c r="C13" s="155"/>
      <c r="D13" s="156"/>
      <c r="E13" s="54"/>
      <c r="F13" s="47"/>
      <c r="G13" s="39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92"/>
      <c r="S13" s="39"/>
      <c r="T13" s="39"/>
      <c r="U13" s="39"/>
      <c r="V13" s="39"/>
      <c r="W13" s="39"/>
    </row>
    <row r="14" spans="1:23" x14ac:dyDescent="0.2">
      <c r="A14" s="53">
        <v>6</v>
      </c>
      <c r="B14" s="55" t="s">
        <v>35</v>
      </c>
      <c r="C14" s="157"/>
      <c r="D14" s="158"/>
      <c r="E14" s="54"/>
      <c r="F14" s="47"/>
      <c r="G14" s="39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92"/>
      <c r="S14" s="39"/>
      <c r="T14" s="39"/>
      <c r="U14" s="39"/>
      <c r="V14" s="39"/>
      <c r="W14" s="39"/>
    </row>
    <row r="15" spans="1:23" x14ac:dyDescent="0.2">
      <c r="A15" s="53">
        <v>7</v>
      </c>
      <c r="B15" s="55" t="s">
        <v>36</v>
      </c>
      <c r="C15" s="155"/>
      <c r="D15" s="156"/>
      <c r="E15" s="54"/>
      <c r="F15" s="47"/>
      <c r="G15" s="39"/>
      <c r="H15" s="39"/>
      <c r="I15" s="39"/>
      <c r="J15" s="39"/>
      <c r="K15" s="39"/>
      <c r="L15" s="39"/>
      <c r="M15" s="57"/>
      <c r="N15" s="58"/>
      <c r="O15" s="58"/>
      <c r="P15" s="58"/>
      <c r="Q15" s="58"/>
      <c r="R15" s="58"/>
      <c r="S15" s="39"/>
      <c r="T15" s="39"/>
      <c r="U15" s="39"/>
      <c r="V15" s="39"/>
      <c r="W15" s="39"/>
    </row>
    <row r="16" spans="1:23" x14ac:dyDescent="0.2">
      <c r="A16" s="53">
        <v>8</v>
      </c>
      <c r="B16" s="55" t="s">
        <v>37</v>
      </c>
      <c r="C16" s="157"/>
      <c r="D16" s="158"/>
      <c r="E16" s="54"/>
      <c r="F16" s="47"/>
      <c r="G16" s="39"/>
      <c r="H16" s="39"/>
      <c r="I16" s="39"/>
      <c r="J16" s="39"/>
      <c r="K16" s="39"/>
      <c r="L16" s="39"/>
      <c r="M16" s="59"/>
      <c r="N16" s="39"/>
      <c r="O16" s="42"/>
      <c r="P16" s="46"/>
      <c r="Q16" s="43"/>
      <c r="R16" s="39"/>
      <c r="S16" s="39"/>
      <c r="T16" s="39"/>
      <c r="U16" s="39"/>
      <c r="V16" s="39"/>
      <c r="W16" s="39"/>
    </row>
    <row r="17" spans="1:23" x14ac:dyDescent="0.2">
      <c r="A17" s="53">
        <v>9</v>
      </c>
      <c r="B17" s="55" t="s">
        <v>38</v>
      </c>
      <c r="C17" s="155"/>
      <c r="D17" s="156"/>
      <c r="E17" s="54"/>
      <c r="F17" s="47"/>
      <c r="G17" s="39"/>
      <c r="H17" s="39"/>
      <c r="I17" s="39"/>
      <c r="J17" s="39"/>
      <c r="K17" s="39"/>
      <c r="L17" s="39"/>
      <c r="M17" s="39"/>
      <c r="N17" s="39"/>
      <c r="O17" s="42"/>
      <c r="P17" s="46"/>
      <c r="Q17" s="43"/>
      <c r="R17" s="39"/>
      <c r="S17" s="39"/>
      <c r="T17" s="39"/>
      <c r="U17" s="39"/>
      <c r="V17" s="39"/>
      <c r="W17" s="39"/>
    </row>
    <row r="18" spans="1:23" x14ac:dyDescent="0.2">
      <c r="A18" s="53">
        <v>10</v>
      </c>
      <c r="B18" s="55" t="s">
        <v>39</v>
      </c>
      <c r="C18" s="157"/>
      <c r="D18" s="158"/>
      <c r="E18" s="54"/>
      <c r="F18" s="47"/>
      <c r="G18" s="39"/>
      <c r="H18" s="39"/>
      <c r="I18" s="39"/>
      <c r="J18" s="39"/>
      <c r="K18" s="39"/>
      <c r="L18" s="39"/>
      <c r="M18" s="39"/>
      <c r="N18" s="39"/>
      <c r="O18" s="42"/>
      <c r="P18" s="46"/>
      <c r="Q18" s="43"/>
      <c r="R18" s="39"/>
      <c r="S18" s="39"/>
      <c r="T18" s="39"/>
      <c r="U18" s="39"/>
      <c r="V18" s="39"/>
      <c r="W18" s="39"/>
    </row>
    <row r="19" spans="1:23" x14ac:dyDescent="0.2">
      <c r="A19" s="53">
        <v>11</v>
      </c>
      <c r="B19" s="55" t="s">
        <v>40</v>
      </c>
      <c r="C19" s="155"/>
      <c r="D19" s="156"/>
      <c r="E19" s="54"/>
      <c r="F19" s="47"/>
      <c r="G19" s="39"/>
      <c r="H19" s="39"/>
      <c r="I19" s="39"/>
      <c r="J19" s="39"/>
      <c r="K19" s="39"/>
      <c r="L19" s="39"/>
      <c r="M19" s="39"/>
      <c r="N19" s="39"/>
      <c r="O19" s="42"/>
      <c r="P19" s="46"/>
      <c r="Q19" s="43"/>
      <c r="R19" s="39"/>
      <c r="S19" s="39"/>
      <c r="T19" s="39"/>
      <c r="U19" s="39"/>
      <c r="V19" s="39"/>
      <c r="W19" s="39"/>
    </row>
    <row r="20" spans="1:23" x14ac:dyDescent="0.2">
      <c r="A20" s="53">
        <v>12</v>
      </c>
      <c r="B20" s="55" t="s">
        <v>41</v>
      </c>
      <c r="C20" s="157"/>
      <c r="D20" s="158"/>
      <c r="E20" s="54"/>
      <c r="F20" s="47"/>
      <c r="G20" s="39"/>
      <c r="H20" s="39"/>
      <c r="I20" s="39"/>
      <c r="J20" s="39"/>
      <c r="K20" s="39"/>
      <c r="L20" s="39"/>
      <c r="M20" s="39"/>
      <c r="N20" s="39"/>
      <c r="O20" s="42"/>
      <c r="P20" s="46"/>
      <c r="Q20" s="43"/>
      <c r="R20" s="39"/>
      <c r="S20" s="39"/>
      <c r="T20" s="39"/>
      <c r="U20" s="39"/>
      <c r="V20" s="39"/>
      <c r="W20" s="39"/>
    </row>
    <row r="21" spans="1:23" x14ac:dyDescent="0.2">
      <c r="A21" s="53">
        <v>13</v>
      </c>
      <c r="B21" s="55" t="s">
        <v>42</v>
      </c>
      <c r="C21" s="155"/>
      <c r="D21" s="156"/>
      <c r="E21" s="54"/>
      <c r="F21" s="47"/>
      <c r="G21" s="39"/>
      <c r="H21" s="39"/>
      <c r="I21" s="39"/>
      <c r="J21" s="39"/>
      <c r="K21" s="39"/>
      <c r="L21" s="39"/>
      <c r="M21" s="39"/>
      <c r="N21" s="39"/>
      <c r="O21" s="42"/>
      <c r="P21" s="46"/>
      <c r="Q21" s="43"/>
      <c r="R21" s="39"/>
      <c r="S21" s="39"/>
      <c r="T21" s="39"/>
      <c r="U21" s="39"/>
      <c r="V21" s="39"/>
      <c r="W21" s="39"/>
    </row>
    <row r="22" spans="1:23" x14ac:dyDescent="0.2">
      <c r="A22" s="53">
        <v>14</v>
      </c>
      <c r="B22" s="55" t="s">
        <v>43</v>
      </c>
      <c r="C22" s="157"/>
      <c r="D22" s="158"/>
      <c r="E22" s="54"/>
      <c r="F22" s="47"/>
      <c r="G22" s="39"/>
      <c r="H22" s="39"/>
      <c r="I22" s="39"/>
      <c r="J22" s="39"/>
      <c r="K22" s="39"/>
      <c r="L22" s="39"/>
      <c r="M22" s="39"/>
      <c r="N22" s="39"/>
      <c r="O22" s="42"/>
      <c r="P22" s="46"/>
      <c r="Q22" s="43"/>
      <c r="R22" s="39"/>
      <c r="S22" s="39"/>
      <c r="T22" s="39"/>
      <c r="U22" s="39"/>
      <c r="V22" s="39"/>
      <c r="W22" s="39"/>
    </row>
    <row r="23" spans="1:23" x14ac:dyDescent="0.2">
      <c r="A23" s="60">
        <v>15</v>
      </c>
      <c r="B23" s="55" t="s">
        <v>44</v>
      </c>
      <c r="C23" s="155"/>
      <c r="D23" s="156"/>
      <c r="E23" s="54"/>
      <c r="F23" s="47"/>
      <c r="G23" s="39"/>
      <c r="H23" s="39"/>
      <c r="I23" s="39"/>
      <c r="J23" s="39"/>
      <c r="K23" s="39"/>
      <c r="L23" s="39"/>
      <c r="M23" s="39"/>
      <c r="N23" s="39"/>
      <c r="O23" s="42"/>
      <c r="P23" s="46"/>
      <c r="Q23" s="43"/>
      <c r="R23" s="39"/>
      <c r="S23" s="39"/>
      <c r="T23" s="39"/>
      <c r="U23" s="39"/>
      <c r="V23" s="39"/>
      <c r="W23" s="39"/>
    </row>
    <row r="24" spans="1:23" x14ac:dyDescent="0.2">
      <c r="A24" s="60">
        <v>16</v>
      </c>
      <c r="B24" s="61"/>
      <c r="C24" s="170"/>
      <c r="D24" s="171"/>
      <c r="E24" s="54"/>
      <c r="F24" s="47"/>
      <c r="G24" s="39"/>
      <c r="H24" s="39"/>
      <c r="I24" s="39"/>
      <c r="J24" s="39"/>
      <c r="K24" s="39"/>
      <c r="L24" s="39"/>
      <c r="M24" s="39"/>
      <c r="N24" s="39"/>
      <c r="O24" s="42"/>
      <c r="P24" s="46"/>
      <c r="Q24" s="43"/>
      <c r="R24" s="39"/>
      <c r="S24" s="39"/>
      <c r="T24" s="39"/>
      <c r="U24" s="39"/>
      <c r="V24" s="39"/>
      <c r="W24" s="39"/>
    </row>
    <row r="25" spans="1:23" x14ac:dyDescent="0.2">
      <c r="A25" s="60">
        <v>17</v>
      </c>
      <c r="B25" s="61"/>
      <c r="C25" s="172"/>
      <c r="D25" s="173"/>
      <c r="E25" s="54"/>
      <c r="F25" s="47"/>
      <c r="G25" s="39"/>
      <c r="H25" s="39"/>
      <c r="I25" s="39"/>
      <c r="J25" s="39"/>
      <c r="K25" s="39"/>
      <c r="L25" s="39"/>
      <c r="M25" s="39"/>
      <c r="N25" s="39"/>
      <c r="O25" s="42"/>
      <c r="P25" s="46"/>
      <c r="Q25" s="43"/>
      <c r="R25" s="39"/>
      <c r="S25" s="39"/>
      <c r="T25" s="39"/>
      <c r="U25" s="39"/>
      <c r="V25" s="39"/>
      <c r="W25" s="39"/>
    </row>
    <row r="26" spans="1:23" x14ac:dyDescent="0.2">
      <c r="A26" s="60">
        <v>18</v>
      </c>
      <c r="B26" s="61"/>
      <c r="C26" s="170"/>
      <c r="D26" s="171"/>
      <c r="E26" s="54"/>
      <c r="F26" s="47"/>
      <c r="G26" s="39"/>
      <c r="H26" s="39"/>
      <c r="I26" s="39"/>
      <c r="J26" s="39"/>
      <c r="K26" s="39"/>
      <c r="L26" s="39"/>
      <c r="M26" s="39"/>
      <c r="N26" s="39"/>
      <c r="O26" s="42"/>
      <c r="P26" s="46"/>
      <c r="Q26" s="43"/>
      <c r="R26" s="39"/>
      <c r="S26" s="39"/>
      <c r="T26" s="39"/>
      <c r="U26" s="39"/>
      <c r="V26" s="39"/>
      <c r="W26" s="39"/>
    </row>
    <row r="27" spans="1:23" x14ac:dyDescent="0.2">
      <c r="A27" s="60">
        <v>19</v>
      </c>
      <c r="B27" s="61"/>
      <c r="C27" s="172"/>
      <c r="D27" s="173"/>
      <c r="E27" s="54"/>
      <c r="F27" s="47"/>
      <c r="G27" s="39"/>
      <c r="H27" s="39"/>
      <c r="I27" s="39"/>
      <c r="J27" s="39"/>
      <c r="K27" s="39"/>
      <c r="L27" s="39"/>
      <c r="M27" s="39"/>
      <c r="N27" s="39"/>
      <c r="O27" s="42"/>
      <c r="P27" s="46"/>
      <c r="Q27" s="43"/>
      <c r="R27" s="39"/>
      <c r="S27" s="39"/>
      <c r="T27" s="39"/>
      <c r="U27" s="39"/>
      <c r="V27" s="39"/>
      <c r="W27" s="39"/>
    </row>
    <row r="28" spans="1:23" ht="13.5" thickBot="1" x14ac:dyDescent="0.25">
      <c r="A28" s="62">
        <v>20</v>
      </c>
      <c r="B28" s="63"/>
      <c r="C28" s="174"/>
      <c r="D28" s="175"/>
      <c r="E28" s="54"/>
      <c r="F28" s="47"/>
      <c r="G28" s="39"/>
      <c r="H28" s="39"/>
      <c r="I28" s="39"/>
      <c r="J28" s="39"/>
      <c r="K28" s="39"/>
      <c r="L28" s="39"/>
      <c r="M28" s="39"/>
      <c r="N28" s="39"/>
      <c r="O28" s="42"/>
      <c r="P28" s="46"/>
      <c r="Q28" s="43"/>
      <c r="R28" s="39"/>
      <c r="S28" s="39"/>
      <c r="T28" s="39"/>
      <c r="U28" s="39"/>
      <c r="V28" s="39"/>
      <c r="W28" s="39"/>
    </row>
    <row r="29" spans="1:23" ht="14.25" thickTop="1" thickBot="1" x14ac:dyDescent="0.25">
      <c r="A29" s="64"/>
      <c r="B29" s="39"/>
      <c r="C29" s="46"/>
      <c r="D29" s="46"/>
      <c r="E29" s="46"/>
      <c r="F29" s="47"/>
      <c r="G29" s="39"/>
      <c r="H29" s="39"/>
      <c r="I29" s="39"/>
      <c r="J29" s="39"/>
      <c r="K29" s="39"/>
      <c r="L29" s="39"/>
      <c r="M29" s="39"/>
      <c r="N29" s="39"/>
      <c r="O29" s="42"/>
      <c r="P29" s="39"/>
      <c r="Q29" s="43"/>
      <c r="R29" s="39"/>
      <c r="S29" s="39"/>
      <c r="T29" s="39"/>
      <c r="U29" s="39"/>
      <c r="V29" s="39"/>
      <c r="W29" s="39"/>
    </row>
    <row r="30" spans="1:23" ht="14.25" thickTop="1" thickBot="1" x14ac:dyDescent="0.25">
      <c r="A30" s="159" t="s">
        <v>45</v>
      </c>
      <c r="B30" s="160"/>
      <c r="C30" s="161"/>
      <c r="D30" s="162" t="s">
        <v>46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4"/>
    </row>
    <row r="31" spans="1:23" ht="14.25" thickTop="1" thickBot="1" x14ac:dyDescent="0.25">
      <c r="A31" s="165" t="s">
        <v>47</v>
      </c>
      <c r="B31" s="166"/>
      <c r="C31" s="166"/>
      <c r="D31" s="65">
        <f>A9</f>
        <v>1</v>
      </c>
      <c r="E31" s="66">
        <f>A10</f>
        <v>2</v>
      </c>
      <c r="F31" s="66">
        <f>A11</f>
        <v>3</v>
      </c>
      <c r="G31" s="66">
        <f>A12</f>
        <v>4</v>
      </c>
      <c r="H31" s="66">
        <f>A13</f>
        <v>5</v>
      </c>
      <c r="I31" s="66">
        <f>A14</f>
        <v>6</v>
      </c>
      <c r="J31" s="66">
        <f>A15</f>
        <v>7</v>
      </c>
      <c r="K31" s="66">
        <f>A16</f>
        <v>8</v>
      </c>
      <c r="L31" s="66">
        <f>A17</f>
        <v>9</v>
      </c>
      <c r="M31" s="66">
        <f>A18</f>
        <v>10</v>
      </c>
      <c r="N31" s="66">
        <f>A19</f>
        <v>11</v>
      </c>
      <c r="O31" s="66">
        <f>A20</f>
        <v>12</v>
      </c>
      <c r="P31" s="66">
        <f>A21</f>
        <v>13</v>
      </c>
      <c r="Q31" s="66">
        <f>A22</f>
        <v>14</v>
      </c>
      <c r="R31" s="66">
        <f>A23</f>
        <v>15</v>
      </c>
      <c r="S31" s="66">
        <f>A24</f>
        <v>16</v>
      </c>
      <c r="T31" s="66">
        <f>A25</f>
        <v>17</v>
      </c>
      <c r="U31" s="66">
        <f>A26</f>
        <v>18</v>
      </c>
      <c r="V31" s="66">
        <f>A27</f>
        <v>19</v>
      </c>
      <c r="W31" s="67">
        <f>A28</f>
        <v>20</v>
      </c>
    </row>
    <row r="32" spans="1:23" ht="14.25" thickTop="1" thickBot="1" x14ac:dyDescent="0.25">
      <c r="A32" s="167" t="s">
        <v>148</v>
      </c>
      <c r="B32" s="168"/>
      <c r="C32" s="169"/>
      <c r="D32" s="68" t="e">
        <f>IF(MIN(C6:C28)&lt;C6,IF((C9/C6)&gt;0,IF((C9/C6)&gt;1,IF(C9=MAX(C6:C28),1,((MAX(C6:C28)-C9)/(MAX(C6:C28)-C6))+1),IF((MIN(C6:C28)/C6)&lt;0.7,IF(C9=MIN(C6:C28),5,((C6-C9)*3/(C6-MIN(C6:C28))+2)),((C6-C9)/(C6)*10)+2)),""),IF((C9/C6)&gt;0,IF(C9=MAX(C6:C28),1,((MAX(C6:C28)-C9)*2/(MAX(C6:C28)-C6))+1),""))</f>
        <v>#DIV/0!</v>
      </c>
      <c r="E32" s="68" t="e">
        <f>IF(MIN(C6:C28)&lt;C6,IF((C10/C6)&gt;0,IF((C10/C6)&gt;1,IF(C10=MAX(C6:C28),1,((MAX(C6:C28)-C10)/(MAX(C6:C28)-C6))+1),IF((MIN(C6:C28)/C6)&lt;0.7,IF(C10=MIN(C6:C28),5,((C6-C10)*3/(C6-MIN(C6:C28))+2)),((C6-C10)/(C6)*10)+2)),""),IF((C10/C6)&gt;0,IF(C10=MAX(C6:C28),1,((MAX(C6:C28)-C10)*2/(MAX(C6:C28)-C6))+1),""))</f>
        <v>#DIV/0!</v>
      </c>
      <c r="F32" s="68" t="e">
        <f>IF(MIN(C6:C28)&lt;C6,IF((C11/C6)&gt;0,IF((C11/C6)&gt;1,IF(C11=MAX(C6:C28),1,((MAX(C6:C28)-C11)/(MAX(C6:C28)-C6))+1),IF((MIN(C6:C28)/C6)&lt;0.7,IF(C11=MIN(C6:C28),5,((C6-C11)*3/(C6-MIN(C6:C28))+2)),((C6-C11)/(C6)*10)+2)),""),IF((C11/C6)&gt;0,IF(C11=MAX(C6:C28),1,((MAX(C6:C28)-C11)*2/(MAX(C6:C28)-C6))+1),""))</f>
        <v>#DIV/0!</v>
      </c>
      <c r="G32" s="68" t="e">
        <f>IF(MIN(C6:C28)&lt;C6,IF((C12/C6)&gt;0,IF((C12/C6)&gt;1,IF(C12=MAX(C6:C28),1,((MAX(C6:C28)-C12)/(MAX(C6:C28)-C6))+1),IF((MIN(C6:C28)/C6)&lt;0.7,IF(C12=MIN(C6:C28),5,((C6-C12)*3/(C6-MIN(C6:C28))+2)),((C6-C12)/(C6)*10)+2)),""),IF((C12/C6)&gt;0,IF(C12=MAX(C6:C28),1,((MAX(C6:C28)-C12)*2/(MAX(C6:C28)-C6))+1),""))</f>
        <v>#DIV/0!</v>
      </c>
      <c r="H32" s="68" t="e">
        <f>IF(MIN(C6:C28)&lt;C6,IF((C13/C6)&gt;0,IF((C13/C6)&gt;1,IF(C13=MAX(C6:C28),1,((MAX(C6:C28)-C13)/(MAX(C6:C28)-C6))+1),IF((MIN(C6:C28)/C6)&lt;0.7,IF(C13=MIN(C6:C28),5,((C6-C13)*3/(C6-MIN(C6:C28))+2)),((C6-C13)/(C6)*10)+2)),""),IF((C13/C6)&gt;0,IF(C13=MAX(C6:C28),1,((MAX(C6:C28)-C13)*2/(MAX(C6:C28)-C6))+1),""))</f>
        <v>#DIV/0!</v>
      </c>
      <c r="I32" s="68" t="e">
        <f>IF(MIN(C6:C28)&lt;C6,IF((C14/C6)&gt;0,IF((C14/C6)&gt;1,IF(C14=MAX(C6:C28),1,((MAX(C6:C28)-C14)/(MAX(C6:C28)-C6))+1),IF((MIN(C6:C28)/C6)&lt;0.7,IF(C14=MIN(C6:C28),5,((C6-C14)*3/(C6-MIN(C6:C28))+2)),((C6-C14)/(C6)*10)+2)),""),IF((C14/C6)&gt;0,IF(C14=MAX(C6:C28),1,((MAX(C6:C28)-C14)*2/(MAX(C6:C28)-C6))+1),""))</f>
        <v>#DIV/0!</v>
      </c>
      <c r="J32" s="68" t="e">
        <f>IF(MIN(C6:C28)&lt;C6,IF((C15/C6)&gt;0,IF((C15/C6)&gt;1,IF(C15=MAX(C6:C28),1,((MAX(C6:C28)-C15)/(MAX(C6:C28)-C6))+1),IF((MIN(C6:C28)/C6)&lt;0.7,IF(C15=MIN(C6:C28),5,((C6-C15)*3/(C6-MIN(C6:C28))+2)),((C6-C15)/(C6)*10)+2)),""),IF((C15/C6)&gt;0,IF(C15=MAX(C6:C28),1,((MAX(C6:C28)-C15)*2/(MAX(C6:C28)-C6))+1),""))</f>
        <v>#DIV/0!</v>
      </c>
      <c r="K32" s="68" t="e">
        <f>IF(MIN(C6:C28)&lt;C6,IF((C16/C6)&gt;0,IF((C16/C6)&gt;1,IF(C16=MAX(C6:C28),1,((MAX(C6:C28)-C16)/(MAX(C6:C28)-C6))+1),IF((MIN(C6:C28)/C6)&lt;0.7,IF(C16=MIN(C6:C28),5,((C6-C16)*3/(C6-MIN(C6:C28))+2)),((C6-C16)/(C6)*10)+2)),""),IF((C16/C6)&gt;0,IF(C16=MAX(C6:C28),1,((MAX(C6:C28)-C16)*2/(MAX(C6:C28)-C6))+1),""))</f>
        <v>#DIV/0!</v>
      </c>
      <c r="L32" s="68" t="e">
        <f>IF(MIN($C6:$C28)&lt;$C6,IF(($C17/$C6)&gt;0,IF(($C17/$C6)&gt;1,IF($C17=MAX($C6:$C28),1,((MAX($C6:$C28)-$C17)/(MAX($C6:$C28)-$C6))+1),IF((MIN($C6:$C28)/$C6)&lt;0.7,IF($C17=MIN($C6:$C28),5,(($C6-$C17)*3/($C6-MIN($C6:$C28))+2)),(($C6-$C17)/($C6)*10)+2)),""),IF(($C17/$C6)&gt;0,IF($C17=MAX($C6:$C28),1,((MAX($C6:$C28)-$C17)*2/(MAX($C6:$C28)-$C6))+1),""))</f>
        <v>#DIV/0!</v>
      </c>
      <c r="M32" s="68" t="e">
        <f>IF(MIN($C6:$C28)&lt;$C6,IF(($C18/$C6)&gt;0,IF(($C18/$C6)&gt;1,IF($C18=MAX($C6:$C28),1,((MAX($C6:$C28)-$C18)/(MAX($C6:$C28)-$C6))+1),IF((MIN($C6:$C28)/$C6)&lt;0.7,IF($C18=MIN($C6:$C28),5,(($C6-$C18)*3/($C6-MIN($C6:$C28))+2)),(($C6-$C18)/($C6)*10)+2)),""),IF(($C18/$C6)&gt;0,IF($C18=MAX($C6:$C28),1,((MAX($C6:$C28)-$C18)*2/(MAX($C6:$C28)-$C6))+1),""))</f>
        <v>#DIV/0!</v>
      </c>
      <c r="N32" s="68" t="e">
        <f>IF(MIN($C6:$C28)&lt;$C6,IF(($C19/$C6)&gt;0,IF(($C19/$C6)&gt;1,IF($C19=MAX($C6:$C28),1,((MAX($C6:$C28)-$C19)/(MAX($C6:$C28)-$C6))+1),IF((MIN($C6:$C28)/$C6)&lt;0.7,IF($C19=MIN($C6:$C28),5,(($C6-$C19)*3/($C6-MIN($C6:$C28))+2)),(($C6-$C19)/($C6)*10)+2)),""),IF(($C19/$C6)&gt;0,IF($C19=MAX($C6:$C28),1,((MAX($C6:$C28)-$C19)*2/(MAX($C6:$C28)-$C6))+1),""))</f>
        <v>#DIV/0!</v>
      </c>
      <c r="O32" s="68" t="e">
        <f>IF(MIN($C6:$C28)&lt;$C6,IF(($C20/$C6)&gt;0,IF(($C20/$C6)&gt;1,IF($C20=MAX($C6:$C28),1,((MAX($C6:$C28)-$C20)/(MAX($C6:$C28)-$C6))+1),IF((MIN($C6:$C28)/$C6)&lt;0.7,IF($C20=MIN($C6:$C28),5,(($C6-$C20)*3/($C6-MIN($C6:$C28))+2)),(($C6-$C20)/($C6)*10)+2)),""),IF(($C20/$C6)&gt;0,IF($C20=MAX($C6:$C28),1,((MAX($C6:$C28)-$C20)*2/(MAX($C6:$C28)-$C6))+1),""))</f>
        <v>#DIV/0!</v>
      </c>
      <c r="P32" s="68" t="e">
        <f>IF(MIN($C6:$C28)&lt;$C6,IF(($C21/$C6)&gt;0,IF(($C21/$C6)&gt;1,IF($C21=MAX($C6:$C28),1,((MAX($C6:$C28)-$C21)/(MAX($C6:$C28)-$C6))+1),IF((MIN($C6:$C28)/$C6)&lt;0.7,IF($C21=MIN($C6:$C28),5,(($C6-$C21)*3/($C6-MIN($C6:$C28))+2)),(($C6-$C21)/($C6)*10)+2)),""),IF(($C21/$C6)&gt;0,IF($C21=MAX($C6:$C28),1,((MAX($C6:$C28)-$C21)*2/(MAX($C6:$C28)-$C6))+1),""))</f>
        <v>#DIV/0!</v>
      </c>
      <c r="Q32" s="68" t="e">
        <f>IF(MIN($C6:$C28)&lt;$C6,IF(($C22/$C6)&gt;0,IF(($C22/$C6)&gt;1,IF($C22=MAX($C6:$C28),1,((MAX($C6:$C28)-$C22)/(MAX($C6:$C28)-$C6))+1),IF((MIN($C6:$C28)/$C6)&lt;0.7,IF($C22=MIN($C6:$C28),5,(($C6-$C22)*3/($C6-MIN($C6:$C28))+2)),(($C6-$C22)/($C6)*10)+2)),""),IF(($C22/$C6)&gt;0,IF($C22=MAX($C6:$C28),1,((MAX($C6:$C28)-$C22)*2/(MAX($C6:$C28)-$C6))+1),""))</f>
        <v>#DIV/0!</v>
      </c>
      <c r="R32" s="68" t="e">
        <f>IF(MIN($C6:$C28)&lt;$C6,IF(($C23/$C6)&gt;0,IF(($C23/$C6)&gt;1,IF($C23=MAX($C6:$C28),1,((MAX($C6:$C28)-$C23)/(MAX($C6:$C28)-$C6))+1),IF((MIN($C6:$C28)/$C6)&lt;0.7,IF($C23=MIN($C6:$C28),5,(($C6-$C23)*3/($C6-MIN($C6:$C28))+2)),(($C6-$C23)/($C6)*10)+2)),""),IF(($C23/$C6)&gt;0,IF($C23=MAX($C6:$C28),1,((MAX($C6:$C28)-$C23)*2/(MAX($C6:$C28)-$C6))+1),""))</f>
        <v>#DIV/0!</v>
      </c>
      <c r="S32" s="69"/>
      <c r="T32" s="69"/>
      <c r="U32" s="69"/>
      <c r="V32" s="69"/>
      <c r="W32" s="70"/>
    </row>
    <row r="33" spans="1:23" ht="13.5" thickTop="1" x14ac:dyDescent="0.2">
      <c r="A33" s="40"/>
      <c r="B33" s="40"/>
      <c r="C33" s="41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39"/>
      <c r="O33" s="42"/>
      <c r="P33" s="39"/>
      <c r="Q33" s="43"/>
      <c r="R33" s="39"/>
      <c r="S33" s="39"/>
      <c r="T33" s="39"/>
      <c r="U33" s="39"/>
      <c r="V33" s="39"/>
      <c r="W33" s="39"/>
    </row>
  </sheetData>
  <mergeCells count="43">
    <mergeCell ref="A30:C30"/>
    <mergeCell ref="D30:W30"/>
    <mergeCell ref="A31:C31"/>
    <mergeCell ref="A32:C32"/>
    <mergeCell ref="C23:D23"/>
    <mergeCell ref="C24:D24"/>
    <mergeCell ref="C25:D25"/>
    <mergeCell ref="C26:D26"/>
    <mergeCell ref="C27:D27"/>
    <mergeCell ref="C28:D28"/>
    <mergeCell ref="C18:D18"/>
    <mergeCell ref="C19:D19"/>
    <mergeCell ref="C20:D20"/>
    <mergeCell ref="C21:D21"/>
    <mergeCell ref="C22:D22"/>
    <mergeCell ref="C14:D14"/>
    <mergeCell ref="H14:Q14"/>
    <mergeCell ref="C15:D15"/>
    <mergeCell ref="C16:D16"/>
    <mergeCell ref="C17:D17"/>
    <mergeCell ref="C11:D11"/>
    <mergeCell ref="H11:Q11"/>
    <mergeCell ref="C12:D12"/>
    <mergeCell ref="H12:Q12"/>
    <mergeCell ref="C13:D13"/>
    <mergeCell ref="H13:Q13"/>
    <mergeCell ref="C8:D8"/>
    <mergeCell ref="H8:Q8"/>
    <mergeCell ref="C9:D9"/>
    <mergeCell ref="H9:Q9"/>
    <mergeCell ref="C10:D10"/>
    <mergeCell ref="H10:Q10"/>
    <mergeCell ref="A5:B5"/>
    <mergeCell ref="C5:D5"/>
    <mergeCell ref="E5:G5"/>
    <mergeCell ref="A6:B6"/>
    <mergeCell ref="C6:D6"/>
    <mergeCell ref="E6:G6"/>
    <mergeCell ref="A1:R1"/>
    <mergeCell ref="A3:O3"/>
    <mergeCell ref="P3:R3"/>
    <mergeCell ref="A4:O4"/>
    <mergeCell ref="P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C9" sqref="C9:D11"/>
    </sheetView>
  </sheetViews>
  <sheetFormatPr defaultRowHeight="12.75" x14ac:dyDescent="0.2"/>
  <cols>
    <col min="1" max="1" width="13.7109375" customWidth="1"/>
    <col min="2" max="2" width="22" customWidth="1"/>
    <col min="3" max="3" width="25.5703125" customWidth="1"/>
    <col min="4" max="4" width="9.7109375" customWidth="1"/>
    <col min="5" max="5" width="7" customWidth="1"/>
    <col min="6" max="6" width="6.140625" customWidth="1"/>
    <col min="7" max="7" width="5.42578125" customWidth="1"/>
    <col min="8" max="8" width="6.140625" customWidth="1"/>
    <col min="9" max="9" width="5" customWidth="1"/>
    <col min="10" max="10" width="4.7109375" customWidth="1"/>
    <col min="11" max="11" width="4" customWidth="1"/>
    <col min="12" max="12" width="5.42578125" customWidth="1"/>
    <col min="13" max="14" width="5.28515625" customWidth="1"/>
    <col min="15" max="15" width="5.42578125" customWidth="1"/>
    <col min="16" max="16" width="6.140625" customWidth="1"/>
    <col min="17" max="17" width="5.28515625" customWidth="1"/>
    <col min="18" max="18" width="4.85546875" customWidth="1"/>
    <col min="19" max="19" width="5.7109375" customWidth="1"/>
    <col min="20" max="20" width="5.42578125" customWidth="1"/>
    <col min="21" max="21" width="4.140625" customWidth="1"/>
    <col min="22" max="22" width="4" customWidth="1"/>
    <col min="23" max="23" width="4.140625" customWidth="1"/>
  </cols>
  <sheetData>
    <row r="1" spans="1:23" ht="14.25" x14ac:dyDescent="0.2">
      <c r="A1" s="124" t="s">
        <v>144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9"/>
      <c r="T1" s="39"/>
      <c r="U1" s="39"/>
      <c r="V1" s="39"/>
      <c r="W1" s="39"/>
    </row>
    <row r="2" spans="1:23" ht="13.5" thickBot="1" x14ac:dyDescent="0.25">
      <c r="A2" s="40"/>
      <c r="B2" s="40"/>
      <c r="C2" s="41"/>
      <c r="D2" s="41"/>
      <c r="E2" s="40"/>
      <c r="F2" s="40"/>
      <c r="G2" s="40"/>
      <c r="H2" s="40"/>
      <c r="I2" s="40"/>
      <c r="J2" s="40"/>
      <c r="K2" s="40"/>
      <c r="L2" s="40"/>
      <c r="M2" s="40"/>
      <c r="N2" s="39"/>
      <c r="O2" s="42"/>
      <c r="P2" s="39"/>
      <c r="Q2" s="43"/>
      <c r="R2" s="39"/>
      <c r="S2" s="39"/>
      <c r="T2" s="39"/>
      <c r="U2" s="39"/>
      <c r="V2" s="39"/>
      <c r="W2" s="39"/>
    </row>
    <row r="3" spans="1:23" ht="13.5" thickTop="1" x14ac:dyDescent="0.2">
      <c r="A3" s="125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5"/>
      <c r="Q3" s="126"/>
      <c r="R3" s="127"/>
      <c r="S3" s="44"/>
      <c r="T3" s="44"/>
      <c r="U3" s="44"/>
      <c r="V3" s="44"/>
      <c r="W3" s="44"/>
    </row>
    <row r="4" spans="1:23" ht="27" customHeight="1" thickBot="1" x14ac:dyDescent="0.25">
      <c r="A4" s="128" t="s">
        <v>27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31"/>
      <c r="Q4" s="132"/>
      <c r="R4" s="133"/>
      <c r="S4" s="39"/>
      <c r="T4" s="39"/>
      <c r="U4" s="39"/>
      <c r="V4" s="39"/>
      <c r="W4" s="39"/>
    </row>
    <row r="5" spans="1:23" ht="42.75" customHeight="1" thickTop="1" x14ac:dyDescent="0.2">
      <c r="A5" s="134" t="s">
        <v>28</v>
      </c>
      <c r="B5" s="135"/>
      <c r="C5" s="136" t="s">
        <v>145</v>
      </c>
      <c r="D5" s="137"/>
      <c r="E5" s="138" t="s">
        <v>29</v>
      </c>
      <c r="F5" s="138"/>
      <c r="G5" s="138"/>
      <c r="H5" s="40"/>
      <c r="I5" s="40"/>
      <c r="J5" s="40"/>
      <c r="K5" s="40"/>
      <c r="L5" s="40"/>
      <c r="M5" s="40"/>
      <c r="N5" s="39"/>
      <c r="O5" s="42"/>
      <c r="P5" s="39"/>
      <c r="Q5" s="43"/>
      <c r="R5" s="39"/>
      <c r="S5" s="39"/>
      <c r="T5" s="39"/>
      <c r="U5" s="39"/>
      <c r="V5" s="39"/>
      <c r="W5" s="39"/>
    </row>
    <row r="6" spans="1:23" ht="13.5" thickBot="1" x14ac:dyDescent="0.25">
      <c r="A6" s="139"/>
      <c r="B6" s="140"/>
      <c r="C6" s="141" t="e">
        <f>AVERAGE(C9:D23)</f>
        <v>#DIV/0!</v>
      </c>
      <c r="D6" s="142"/>
      <c r="E6" s="143" t="e">
        <f>IF(MIN(C6:C35)&lt;C6,2,3)</f>
        <v>#DIV/0!</v>
      </c>
      <c r="F6" s="143"/>
      <c r="G6" s="143"/>
      <c r="H6" s="40"/>
      <c r="I6" s="40"/>
      <c r="J6" s="40"/>
      <c r="K6" s="40"/>
      <c r="L6" s="40"/>
      <c r="M6" s="40"/>
      <c r="N6" s="39"/>
      <c r="O6" s="42"/>
      <c r="P6" s="39"/>
      <c r="Q6" s="43"/>
      <c r="R6" s="39"/>
      <c r="S6" s="39"/>
      <c r="T6" s="39"/>
      <c r="U6" s="39"/>
      <c r="V6" s="39"/>
      <c r="W6" s="39"/>
    </row>
    <row r="7" spans="1:23" ht="14.25" thickTop="1" thickBot="1" x14ac:dyDescent="0.25">
      <c r="A7" s="45"/>
      <c r="B7" s="39"/>
      <c r="C7" s="46"/>
      <c r="D7" s="46"/>
      <c r="E7" s="46"/>
      <c r="F7" s="47"/>
      <c r="G7" s="39"/>
      <c r="H7" s="39"/>
      <c r="I7" s="39"/>
      <c r="J7" s="39"/>
      <c r="K7" s="39"/>
      <c r="L7" s="39"/>
      <c r="M7" s="39"/>
      <c r="N7" s="39"/>
      <c r="O7" s="42"/>
      <c r="P7" s="39"/>
      <c r="Q7" s="43"/>
      <c r="R7" s="39"/>
      <c r="S7" s="39"/>
      <c r="T7" s="39"/>
      <c r="U7" s="39"/>
      <c r="V7" s="39"/>
      <c r="W7" s="39"/>
    </row>
    <row r="8" spans="1:23" ht="47.25" customHeight="1" thickTop="1" thickBot="1" x14ac:dyDescent="0.25">
      <c r="A8" s="48" t="s">
        <v>30</v>
      </c>
      <c r="B8" s="49" t="s">
        <v>31</v>
      </c>
      <c r="C8" s="145" t="s">
        <v>146</v>
      </c>
      <c r="D8" s="146"/>
      <c r="E8" s="50"/>
      <c r="F8" s="51"/>
      <c r="G8" s="52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2"/>
      <c r="S8" s="52"/>
      <c r="T8" s="52"/>
      <c r="U8" s="52"/>
      <c r="V8" s="52"/>
      <c r="W8" s="52"/>
    </row>
    <row r="9" spans="1:23" ht="13.5" thickTop="1" x14ac:dyDescent="0.2">
      <c r="A9" s="53">
        <v>1</v>
      </c>
      <c r="B9" s="55" t="s">
        <v>50</v>
      </c>
      <c r="C9" s="148"/>
      <c r="D9" s="149"/>
      <c r="E9" s="54"/>
      <c r="F9" s="47"/>
      <c r="G9" s="39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92"/>
      <c r="S9" s="39"/>
      <c r="T9" s="39"/>
      <c r="U9" s="39"/>
      <c r="V9" s="39"/>
      <c r="W9" s="39"/>
    </row>
    <row r="10" spans="1:23" x14ac:dyDescent="0.2">
      <c r="A10" s="53">
        <v>2</v>
      </c>
      <c r="B10" s="55" t="s">
        <v>51</v>
      </c>
      <c r="C10" s="151"/>
      <c r="D10" s="152"/>
      <c r="E10" s="54"/>
      <c r="F10" s="47"/>
      <c r="G10" s="3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92"/>
      <c r="S10" s="39"/>
      <c r="T10" s="39"/>
      <c r="U10" s="39"/>
      <c r="V10" s="39"/>
      <c r="W10" s="39"/>
    </row>
    <row r="11" spans="1:23" x14ac:dyDescent="0.2">
      <c r="A11" s="53">
        <v>3</v>
      </c>
      <c r="B11" s="55" t="s">
        <v>32</v>
      </c>
      <c r="C11" s="151"/>
      <c r="D11" s="152"/>
      <c r="E11" s="54"/>
      <c r="F11" s="56"/>
      <c r="G11" s="56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92"/>
      <c r="S11" s="56"/>
      <c r="T11" s="56"/>
      <c r="U11" s="56"/>
      <c r="V11" s="56"/>
      <c r="W11" s="56"/>
    </row>
    <row r="12" spans="1:23" x14ac:dyDescent="0.2">
      <c r="A12" s="53">
        <v>4</v>
      </c>
      <c r="B12" s="55" t="s">
        <v>33</v>
      </c>
      <c r="C12" s="153"/>
      <c r="D12" s="154"/>
      <c r="E12" s="54"/>
      <c r="F12" s="47"/>
      <c r="G12" s="39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92"/>
      <c r="S12" s="39"/>
      <c r="T12" s="39"/>
      <c r="U12" s="39"/>
      <c r="V12" s="39"/>
      <c r="W12" s="39"/>
    </row>
    <row r="13" spans="1:23" x14ac:dyDescent="0.2">
      <c r="A13" s="53">
        <v>5</v>
      </c>
      <c r="B13" s="55" t="s">
        <v>34</v>
      </c>
      <c r="C13" s="155"/>
      <c r="D13" s="156"/>
      <c r="E13" s="54"/>
      <c r="F13" s="47"/>
      <c r="G13" s="39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92"/>
      <c r="S13" s="39"/>
      <c r="T13" s="39"/>
      <c r="U13" s="39"/>
      <c r="V13" s="39"/>
      <c r="W13" s="39"/>
    </row>
    <row r="14" spans="1:23" x14ac:dyDescent="0.2">
      <c r="A14" s="53">
        <v>6</v>
      </c>
      <c r="B14" s="55" t="s">
        <v>35</v>
      </c>
      <c r="C14" s="157"/>
      <c r="D14" s="158"/>
      <c r="E14" s="54"/>
      <c r="F14" s="47"/>
      <c r="G14" s="39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92"/>
      <c r="S14" s="39"/>
      <c r="T14" s="39"/>
      <c r="U14" s="39"/>
      <c r="V14" s="39"/>
      <c r="W14" s="39"/>
    </row>
    <row r="15" spans="1:23" x14ac:dyDescent="0.2">
      <c r="A15" s="53">
        <v>7</v>
      </c>
      <c r="B15" s="55" t="s">
        <v>36</v>
      </c>
      <c r="C15" s="155"/>
      <c r="D15" s="156"/>
      <c r="E15" s="54"/>
      <c r="F15" s="47"/>
      <c r="G15" s="39"/>
      <c r="H15" s="39"/>
      <c r="I15" s="39"/>
      <c r="J15" s="39"/>
      <c r="K15" s="39"/>
      <c r="L15" s="39"/>
      <c r="M15" s="57"/>
      <c r="N15" s="58"/>
      <c r="O15" s="58"/>
      <c r="P15" s="58"/>
      <c r="Q15" s="58"/>
      <c r="R15" s="58"/>
      <c r="S15" s="39"/>
      <c r="T15" s="39"/>
      <c r="U15" s="39"/>
      <c r="V15" s="39"/>
      <c r="W15" s="39"/>
    </row>
    <row r="16" spans="1:23" x14ac:dyDescent="0.2">
      <c r="A16" s="53">
        <v>8</v>
      </c>
      <c r="B16" s="55" t="s">
        <v>37</v>
      </c>
      <c r="C16" s="157"/>
      <c r="D16" s="158"/>
      <c r="E16" s="54"/>
      <c r="F16" s="47"/>
      <c r="G16" s="39"/>
      <c r="H16" s="39"/>
      <c r="I16" s="39"/>
      <c r="J16" s="39"/>
      <c r="K16" s="39"/>
      <c r="L16" s="39"/>
      <c r="M16" s="59"/>
      <c r="N16" s="39"/>
      <c r="O16" s="42"/>
      <c r="P16" s="46"/>
      <c r="Q16" s="43"/>
      <c r="R16" s="39"/>
      <c r="S16" s="39"/>
      <c r="T16" s="39"/>
      <c r="U16" s="39"/>
      <c r="V16" s="39"/>
      <c r="W16" s="39"/>
    </row>
    <row r="17" spans="1:23" x14ac:dyDescent="0.2">
      <c r="A17" s="53">
        <v>9</v>
      </c>
      <c r="B17" s="55" t="s">
        <v>38</v>
      </c>
      <c r="C17" s="155"/>
      <c r="D17" s="156"/>
      <c r="E17" s="54"/>
      <c r="F17" s="47"/>
      <c r="G17" s="39"/>
      <c r="H17" s="39"/>
      <c r="I17" s="39"/>
      <c r="J17" s="39"/>
      <c r="K17" s="39"/>
      <c r="L17" s="39"/>
      <c r="M17" s="39"/>
      <c r="N17" s="39"/>
      <c r="O17" s="42"/>
      <c r="P17" s="46"/>
      <c r="Q17" s="43"/>
      <c r="R17" s="39"/>
      <c r="S17" s="39"/>
      <c r="T17" s="39"/>
      <c r="U17" s="39"/>
      <c r="V17" s="39"/>
      <c r="W17" s="39"/>
    </row>
    <row r="18" spans="1:23" x14ac:dyDescent="0.2">
      <c r="A18" s="53">
        <v>10</v>
      </c>
      <c r="B18" s="55" t="s">
        <v>39</v>
      </c>
      <c r="C18" s="157"/>
      <c r="D18" s="158"/>
      <c r="E18" s="54"/>
      <c r="F18" s="47"/>
      <c r="G18" s="39"/>
      <c r="H18" s="39"/>
      <c r="I18" s="39"/>
      <c r="J18" s="39"/>
      <c r="K18" s="39"/>
      <c r="L18" s="39"/>
      <c r="M18" s="39"/>
      <c r="N18" s="39"/>
      <c r="O18" s="42"/>
      <c r="P18" s="46"/>
      <c r="Q18" s="43"/>
      <c r="R18" s="39"/>
      <c r="S18" s="39"/>
      <c r="T18" s="39"/>
      <c r="U18" s="39"/>
      <c r="V18" s="39"/>
      <c r="W18" s="39"/>
    </row>
    <row r="19" spans="1:23" x14ac:dyDescent="0.2">
      <c r="A19" s="53">
        <v>11</v>
      </c>
      <c r="B19" s="55" t="s">
        <v>40</v>
      </c>
      <c r="C19" s="155"/>
      <c r="D19" s="156"/>
      <c r="E19" s="54"/>
      <c r="F19" s="47"/>
      <c r="G19" s="39"/>
      <c r="H19" s="39"/>
      <c r="I19" s="39"/>
      <c r="J19" s="39"/>
      <c r="K19" s="39"/>
      <c r="L19" s="39"/>
      <c r="M19" s="39"/>
      <c r="N19" s="39"/>
      <c r="O19" s="42"/>
      <c r="P19" s="46"/>
      <c r="Q19" s="43"/>
      <c r="R19" s="39"/>
      <c r="S19" s="39"/>
      <c r="T19" s="39"/>
      <c r="U19" s="39"/>
      <c r="V19" s="39"/>
      <c r="W19" s="39"/>
    </row>
    <row r="20" spans="1:23" x14ac:dyDescent="0.2">
      <c r="A20" s="53">
        <v>12</v>
      </c>
      <c r="B20" s="55" t="s">
        <v>41</v>
      </c>
      <c r="C20" s="157"/>
      <c r="D20" s="158"/>
      <c r="E20" s="54"/>
      <c r="F20" s="47"/>
      <c r="G20" s="39"/>
      <c r="H20" s="39"/>
      <c r="I20" s="39"/>
      <c r="J20" s="39"/>
      <c r="K20" s="39"/>
      <c r="L20" s="39"/>
      <c r="M20" s="39"/>
      <c r="N20" s="39"/>
      <c r="O20" s="42"/>
      <c r="P20" s="46"/>
      <c r="Q20" s="43"/>
      <c r="R20" s="39"/>
      <c r="S20" s="39"/>
      <c r="T20" s="39"/>
      <c r="U20" s="39"/>
      <c r="V20" s="39"/>
      <c r="W20" s="39"/>
    </row>
    <row r="21" spans="1:23" x14ac:dyDescent="0.2">
      <c r="A21" s="53">
        <v>13</v>
      </c>
      <c r="B21" s="55" t="s">
        <v>42</v>
      </c>
      <c r="C21" s="155"/>
      <c r="D21" s="156"/>
      <c r="E21" s="54"/>
      <c r="F21" s="47"/>
      <c r="G21" s="39"/>
      <c r="H21" s="39"/>
      <c r="I21" s="39"/>
      <c r="J21" s="39"/>
      <c r="K21" s="39"/>
      <c r="L21" s="39"/>
      <c r="M21" s="39"/>
      <c r="N21" s="39"/>
      <c r="O21" s="42"/>
      <c r="P21" s="46"/>
      <c r="Q21" s="43"/>
      <c r="R21" s="39"/>
      <c r="S21" s="39"/>
      <c r="T21" s="39"/>
      <c r="U21" s="39"/>
      <c r="V21" s="39"/>
      <c r="W21" s="39"/>
    </row>
    <row r="22" spans="1:23" x14ac:dyDescent="0.2">
      <c r="A22" s="53">
        <v>14</v>
      </c>
      <c r="B22" s="55" t="s">
        <v>43</v>
      </c>
      <c r="C22" s="157"/>
      <c r="D22" s="158"/>
      <c r="E22" s="54"/>
      <c r="F22" s="47"/>
      <c r="G22" s="39"/>
      <c r="H22" s="39"/>
      <c r="I22" s="39"/>
      <c r="J22" s="39"/>
      <c r="K22" s="39"/>
      <c r="L22" s="39"/>
      <c r="M22" s="39"/>
      <c r="N22" s="39"/>
      <c r="O22" s="42"/>
      <c r="P22" s="46"/>
      <c r="Q22" s="43"/>
      <c r="R22" s="39"/>
      <c r="S22" s="39"/>
      <c r="T22" s="39"/>
      <c r="U22" s="39"/>
      <c r="V22" s="39"/>
      <c r="W22" s="39"/>
    </row>
    <row r="23" spans="1:23" x14ac:dyDescent="0.2">
      <c r="A23" s="60">
        <v>15</v>
      </c>
      <c r="B23" s="55" t="s">
        <v>44</v>
      </c>
      <c r="C23" s="155"/>
      <c r="D23" s="156"/>
      <c r="E23" s="54"/>
      <c r="F23" s="47"/>
      <c r="G23" s="39"/>
      <c r="H23" s="39"/>
      <c r="I23" s="39"/>
      <c r="J23" s="39"/>
      <c r="K23" s="39"/>
      <c r="L23" s="39"/>
      <c r="M23" s="39"/>
      <c r="N23" s="39"/>
      <c r="O23" s="42"/>
      <c r="P23" s="46"/>
      <c r="Q23" s="43"/>
      <c r="R23" s="39"/>
      <c r="S23" s="39"/>
      <c r="T23" s="39"/>
      <c r="U23" s="39"/>
      <c r="V23" s="39"/>
      <c r="W23" s="39"/>
    </row>
    <row r="24" spans="1:23" x14ac:dyDescent="0.2">
      <c r="A24" s="60">
        <v>16</v>
      </c>
      <c r="B24" s="61"/>
      <c r="C24" s="170"/>
      <c r="D24" s="171"/>
      <c r="E24" s="54"/>
      <c r="F24" s="47"/>
      <c r="G24" s="39"/>
      <c r="H24" s="39"/>
      <c r="I24" s="39"/>
      <c r="J24" s="39"/>
      <c r="K24" s="39"/>
      <c r="L24" s="39"/>
      <c r="M24" s="39"/>
      <c r="N24" s="39"/>
      <c r="O24" s="42"/>
      <c r="P24" s="46"/>
      <c r="Q24" s="43"/>
      <c r="R24" s="39"/>
      <c r="S24" s="39"/>
      <c r="T24" s="39"/>
      <c r="U24" s="39"/>
      <c r="V24" s="39"/>
      <c r="W24" s="39"/>
    </row>
    <row r="25" spans="1:23" x14ac:dyDescent="0.2">
      <c r="A25" s="60">
        <v>17</v>
      </c>
      <c r="B25" s="61"/>
      <c r="C25" s="172"/>
      <c r="D25" s="173"/>
      <c r="E25" s="54"/>
      <c r="F25" s="47"/>
      <c r="G25" s="39"/>
      <c r="H25" s="39"/>
      <c r="I25" s="39"/>
      <c r="J25" s="39"/>
      <c r="K25" s="39"/>
      <c r="L25" s="39"/>
      <c r="M25" s="39"/>
      <c r="N25" s="39"/>
      <c r="O25" s="42"/>
      <c r="P25" s="46"/>
      <c r="Q25" s="43"/>
      <c r="R25" s="39"/>
      <c r="S25" s="39"/>
      <c r="T25" s="39"/>
      <c r="U25" s="39"/>
      <c r="V25" s="39"/>
      <c r="W25" s="39"/>
    </row>
    <row r="26" spans="1:23" x14ac:dyDescent="0.2">
      <c r="A26" s="60">
        <v>18</v>
      </c>
      <c r="B26" s="61"/>
      <c r="C26" s="170"/>
      <c r="D26" s="171"/>
      <c r="E26" s="54"/>
      <c r="F26" s="47"/>
      <c r="G26" s="39"/>
      <c r="H26" s="39"/>
      <c r="I26" s="39"/>
      <c r="J26" s="39"/>
      <c r="K26" s="39"/>
      <c r="L26" s="39"/>
      <c r="M26" s="39"/>
      <c r="N26" s="39"/>
      <c r="O26" s="42"/>
      <c r="P26" s="46"/>
      <c r="Q26" s="43"/>
      <c r="R26" s="39"/>
      <c r="S26" s="39"/>
      <c r="T26" s="39"/>
      <c r="U26" s="39"/>
      <c r="V26" s="39"/>
      <c r="W26" s="39"/>
    </row>
    <row r="27" spans="1:23" x14ac:dyDescent="0.2">
      <c r="A27" s="60">
        <v>19</v>
      </c>
      <c r="B27" s="61"/>
      <c r="C27" s="172"/>
      <c r="D27" s="173"/>
      <c r="E27" s="54"/>
      <c r="F27" s="47"/>
      <c r="G27" s="39"/>
      <c r="H27" s="39"/>
      <c r="I27" s="39"/>
      <c r="J27" s="39"/>
      <c r="K27" s="39"/>
      <c r="L27" s="39"/>
      <c r="M27" s="39"/>
      <c r="N27" s="39"/>
      <c r="O27" s="42"/>
      <c r="P27" s="46"/>
      <c r="Q27" s="43"/>
      <c r="R27" s="39"/>
      <c r="S27" s="39"/>
      <c r="T27" s="39"/>
      <c r="U27" s="39"/>
      <c r="V27" s="39"/>
      <c r="W27" s="39"/>
    </row>
    <row r="28" spans="1:23" ht="13.5" thickBot="1" x14ac:dyDescent="0.25">
      <c r="A28" s="62">
        <v>20</v>
      </c>
      <c r="B28" s="63"/>
      <c r="C28" s="174"/>
      <c r="D28" s="175"/>
      <c r="E28" s="54"/>
      <c r="F28" s="47"/>
      <c r="G28" s="39"/>
      <c r="H28" s="39"/>
      <c r="I28" s="39"/>
      <c r="J28" s="39"/>
      <c r="K28" s="39"/>
      <c r="L28" s="39"/>
      <c r="M28" s="39"/>
      <c r="N28" s="39"/>
      <c r="O28" s="42"/>
      <c r="P28" s="46"/>
      <c r="Q28" s="43"/>
      <c r="R28" s="39"/>
      <c r="S28" s="39"/>
      <c r="T28" s="39"/>
      <c r="U28" s="39"/>
      <c r="V28" s="39"/>
      <c r="W28" s="39"/>
    </row>
    <row r="29" spans="1:23" ht="14.25" thickTop="1" thickBot="1" x14ac:dyDescent="0.25">
      <c r="A29" s="64"/>
      <c r="B29" s="39"/>
      <c r="C29" s="46"/>
      <c r="D29" s="46"/>
      <c r="E29" s="46"/>
      <c r="F29" s="47"/>
      <c r="G29" s="39"/>
      <c r="H29" s="39"/>
      <c r="I29" s="39"/>
      <c r="J29" s="39"/>
      <c r="K29" s="39"/>
      <c r="L29" s="39"/>
      <c r="M29" s="39"/>
      <c r="N29" s="39"/>
      <c r="O29" s="42"/>
      <c r="P29" s="39"/>
      <c r="Q29" s="43"/>
      <c r="R29" s="39"/>
      <c r="S29" s="39"/>
      <c r="T29" s="39"/>
      <c r="U29" s="39"/>
      <c r="V29" s="39"/>
      <c r="W29" s="39"/>
    </row>
    <row r="30" spans="1:23" ht="14.25" thickTop="1" thickBot="1" x14ac:dyDescent="0.25">
      <c r="A30" s="159" t="s">
        <v>45</v>
      </c>
      <c r="B30" s="160"/>
      <c r="C30" s="161"/>
      <c r="D30" s="162" t="s">
        <v>46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4"/>
    </row>
    <row r="31" spans="1:23" ht="14.25" thickTop="1" thickBot="1" x14ac:dyDescent="0.25">
      <c r="A31" s="165" t="s">
        <v>47</v>
      </c>
      <c r="B31" s="166"/>
      <c r="C31" s="166"/>
      <c r="D31" s="65">
        <f>A9</f>
        <v>1</v>
      </c>
      <c r="E31" s="66">
        <f>A10</f>
        <v>2</v>
      </c>
      <c r="F31" s="66">
        <f>A11</f>
        <v>3</v>
      </c>
      <c r="G31" s="66">
        <f>A12</f>
        <v>4</v>
      </c>
      <c r="H31" s="66">
        <f>A13</f>
        <v>5</v>
      </c>
      <c r="I31" s="66">
        <f>A14</f>
        <v>6</v>
      </c>
      <c r="J31" s="66">
        <f>A15</f>
        <v>7</v>
      </c>
      <c r="K31" s="66">
        <f>A16</f>
        <v>8</v>
      </c>
      <c r="L31" s="66">
        <f>A17</f>
        <v>9</v>
      </c>
      <c r="M31" s="66">
        <f>A18</f>
        <v>10</v>
      </c>
      <c r="N31" s="66">
        <f>A19</f>
        <v>11</v>
      </c>
      <c r="O31" s="66">
        <f>A20</f>
        <v>12</v>
      </c>
      <c r="P31" s="66">
        <f>A21</f>
        <v>13</v>
      </c>
      <c r="Q31" s="66">
        <f>A22</f>
        <v>14</v>
      </c>
      <c r="R31" s="66">
        <f>A23</f>
        <v>15</v>
      </c>
      <c r="S31" s="66">
        <f>A24</f>
        <v>16</v>
      </c>
      <c r="T31" s="66">
        <f>A25</f>
        <v>17</v>
      </c>
      <c r="U31" s="66">
        <f>A26</f>
        <v>18</v>
      </c>
      <c r="V31" s="66">
        <f>A27</f>
        <v>19</v>
      </c>
      <c r="W31" s="67">
        <f>A28</f>
        <v>20</v>
      </c>
    </row>
    <row r="32" spans="1:23" ht="14.25" thickTop="1" thickBot="1" x14ac:dyDescent="0.25">
      <c r="A32" s="167" t="s">
        <v>136</v>
      </c>
      <c r="B32" s="168"/>
      <c r="C32" s="169"/>
      <c r="D32" s="68" t="e">
        <f>IF(MIN(C6:C28)&lt;C6,IF((C9/C6)&gt;0,IF((C9/C6)&gt;1,IF(C9=MAX(C6:C28),1,((MAX(C6:C28)-C9)/(MAX(C6:C28)-C6))+1),IF((MIN(C6:C28)/C6)&lt;0.7,IF(C9=MIN(C6:C28),5,((C6-C9)*3/(C6-MIN(C6:C28))+2)),((C6-C9)/(C6)*10)+2)),""),IF((C9/C6)&gt;0,IF(C9=MAX(C6:C28),1,((MAX(C6:C28)-C9)*2/(MAX(C6:C28)-C6))+1),""))</f>
        <v>#DIV/0!</v>
      </c>
      <c r="E32" s="68" t="e">
        <f>IF(MIN(C6:C28)&lt;C6,IF((C10/C6)&gt;0,IF((C10/C6)&gt;1,IF(C10=MAX(C6:C28),1,((MAX(C6:C28)-C10)/(MAX(C6:C28)-C6))+1),IF((MIN(C6:C28)/C6)&lt;0.7,IF(C10=MIN(C6:C28),5,((C6-C10)*3/(C6-MIN(C6:C28))+2)),((C6-C10)/(C6)*10)+2)),""),IF((C10/C6)&gt;0,IF(C10=MAX(C6:C28),1,((MAX(C6:C28)-C10)*2/(MAX(C6:C28)-C6))+1),""))</f>
        <v>#DIV/0!</v>
      </c>
      <c r="F32" s="68" t="e">
        <f>IF(MIN(C6:C28)&lt;C6,IF((C11/C6)&gt;0,IF((C11/C6)&gt;1,IF(C11=MAX(C6:C28),1,((MAX(C6:C28)-C11)/(MAX(C6:C28)-C6))+1),IF((MIN(C6:C28)/C6)&lt;0.7,IF(C11=MIN(C6:C28),5,((C6-C11)*3/(C6-MIN(C6:C28))+2)),((C6-C11)/(C6)*10)+2)),""),IF((C11/C6)&gt;0,IF(C11=MAX(C6:C28),1,((MAX(C6:C28)-C11)*2/(MAX(C6:C28)-C6))+1),""))</f>
        <v>#DIV/0!</v>
      </c>
      <c r="G32" s="68" t="e">
        <f>IF(MIN(C6:C28)&lt;C6,IF((C12/C6)&gt;0,IF((C12/C6)&gt;1,IF(C12=MAX(C6:C28),1,((MAX(C6:C28)-C12)/(MAX(C6:C28)-C6))+1),IF((MIN(C6:C28)/C6)&lt;0.7,IF(C12=MIN(C6:C28),5,((C6-C12)*3/(C6-MIN(C6:C28))+2)),((C6-C12)/(C6)*10)+2)),""),IF((C12/C6)&gt;0,IF(C12=MAX(C6:C28),1,((MAX(C6:C28)-C12)*2/(MAX(C6:C28)-C6))+1),""))</f>
        <v>#DIV/0!</v>
      </c>
      <c r="H32" s="68" t="e">
        <f>IF(MIN(C6:C28)&lt;C6,IF((C13/C6)&gt;0,IF((C13/C6)&gt;1,IF(C13=MAX(C6:C28),1,((MAX(C6:C28)-C13)/(MAX(C6:C28)-C6))+1),IF((MIN(C6:C28)/C6)&lt;0.7,IF(C13=MIN(C6:C28),5,((C6-C13)*3/(C6-MIN(C6:C28))+2)),((C6-C13)/(C6)*10)+2)),""),IF((C13/C6)&gt;0,IF(C13=MAX(C6:C28),1,((MAX(C6:C28)-C13)*2/(MAX(C6:C28)-C6))+1),""))</f>
        <v>#DIV/0!</v>
      </c>
      <c r="I32" s="68" t="e">
        <f>IF(MIN(C6:C28)&lt;C6,IF((C14/C6)&gt;0,IF((C14/C6)&gt;1,IF(C14=MAX(C6:C28),1,((MAX(C6:C28)-C14)/(MAX(C6:C28)-C6))+1),IF((MIN(C6:C28)/C6)&lt;0.7,IF(C14=MIN(C6:C28),5,((C6-C14)*3/(C6-MIN(C6:C28))+2)),((C6-C14)/(C6)*10)+2)),""),IF((C14/C6)&gt;0,IF(C14=MAX(C6:C28),1,((MAX(C6:C28)-C14)*2/(MAX(C6:C28)-C6))+1),""))</f>
        <v>#DIV/0!</v>
      </c>
      <c r="J32" s="68" t="e">
        <f>IF(MIN(C6:C28)&lt;C6,IF((C15/C6)&gt;0,IF((C15/C6)&gt;1,IF(C15=MAX(C6:C28),1,((MAX(C6:C28)-C15)/(MAX(C6:C28)-C6))+1),IF((MIN(C6:C28)/C6)&lt;0.7,IF(C15=MIN(C6:C28),5,((C6-C15)*3/(C6-MIN(C6:C28))+2)),((C6-C15)/(C6)*10)+2)),""),IF((C15/C6)&gt;0,IF(C15=MAX(C6:C28),1,((MAX(C6:C28)-C15)*2/(MAX(C6:C28)-C6))+1),""))</f>
        <v>#DIV/0!</v>
      </c>
      <c r="K32" s="68" t="e">
        <f>IF(MIN(C6:C28)&lt;C6,IF((C16/C6)&gt;0,IF((C16/C6)&gt;1,IF(C16=MAX(C6:C28),1,((MAX(C6:C28)-C16)/(MAX(C6:C28)-C6))+1),IF((MIN(C6:C28)/C6)&lt;0.7,IF(C16=MIN(C6:C28),5,((C6-C16)*3/(C6-MIN(C6:C28))+2)),((C6-C16)/(C6)*10)+2)),""),IF((C16/C6)&gt;0,IF(C16=MAX(C6:C28),1,((MAX(C6:C28)-C16)*2/(MAX(C6:C28)-C6))+1),""))</f>
        <v>#DIV/0!</v>
      </c>
      <c r="L32" s="68" t="e">
        <f>IF(MIN($C6:$C28)&lt;$C6,IF(($C17/$C6)&gt;0,IF(($C17/$C6)&gt;1,IF($C17=MAX($C6:$C28),1,((MAX($C6:$C28)-$C17)/(MAX($C6:$C28)-$C6))+1),IF((MIN($C6:$C28)/$C6)&lt;0.7,IF($C17=MIN($C6:$C28),5,(($C6-$C17)*3/($C6-MIN($C6:$C28))+2)),(($C6-$C17)/($C6)*10)+2)),""),IF(($C17/$C6)&gt;0,IF($C17=MAX($C6:$C28),1,((MAX($C6:$C28)-$C17)*2/(MAX($C6:$C28)-$C6))+1),""))</f>
        <v>#DIV/0!</v>
      </c>
      <c r="M32" s="68" t="e">
        <f>IF(MIN($C6:$C28)&lt;$C6,IF(($C18/$C6)&gt;0,IF(($C18/$C6)&gt;1,IF($C18=MAX($C6:$C28),1,((MAX($C6:$C28)-$C18)/(MAX($C6:$C28)-$C6))+1),IF((MIN($C6:$C28)/$C6)&lt;0.7,IF($C18=MIN($C6:$C28),5,(($C6-$C18)*3/($C6-MIN($C6:$C28))+2)),(($C6-$C18)/($C6)*10)+2)),""),IF(($C18/$C6)&gt;0,IF($C18=MAX($C6:$C28),1,((MAX($C6:$C28)-$C18)*2/(MAX($C6:$C28)-$C6))+1),""))</f>
        <v>#DIV/0!</v>
      </c>
      <c r="N32" s="68" t="e">
        <f>IF(MIN($C6:$C28)&lt;$C6,IF(($C19/$C6)&gt;0,IF(($C19/$C6)&gt;1,IF($C19=MAX($C6:$C28),1,((MAX($C6:$C28)-$C19)/(MAX($C6:$C28)-$C6))+1),IF((MIN($C6:$C28)/$C6)&lt;0.7,IF($C19=MIN($C6:$C28),5,(($C6-$C19)*3/($C6-MIN($C6:$C28))+2)),(($C6-$C19)/($C6)*10)+2)),""),IF(($C19/$C6)&gt;0,IF($C19=MAX($C6:$C28),1,((MAX($C6:$C28)-$C19)*2/(MAX($C6:$C28)-$C6))+1),""))</f>
        <v>#DIV/0!</v>
      </c>
      <c r="O32" s="68" t="e">
        <f>IF(MIN($C6:$C28)&lt;$C6,IF(($C20/$C6)&gt;0,IF(($C20/$C6)&gt;1,IF($C20=MAX($C6:$C28),1,((MAX($C6:$C28)-$C20)/(MAX($C6:$C28)-$C6))+1),IF((MIN($C6:$C28)/$C6)&lt;0.7,IF($C20=MIN($C6:$C28),5,(($C6-$C20)*3/($C6-MIN($C6:$C28))+2)),(($C6-$C20)/($C6)*10)+2)),""),IF(($C20/$C6)&gt;0,IF($C20=MAX($C6:$C28),1,((MAX($C6:$C28)-$C20)*2/(MAX($C6:$C28)-$C6))+1),""))</f>
        <v>#DIV/0!</v>
      </c>
      <c r="P32" s="68" t="e">
        <f>IF(MIN($C6:$C28)&lt;$C6,IF(($C21/$C6)&gt;0,IF(($C21/$C6)&gt;1,IF($C21=MAX($C6:$C28),1,((MAX($C6:$C28)-$C21)/(MAX($C6:$C28)-$C6))+1),IF((MIN($C6:$C28)/$C6)&lt;0.7,IF($C21=MIN($C6:$C28),5,(($C6-$C21)*3/($C6-MIN($C6:$C28))+2)),(($C6-$C21)/($C6)*10)+2)),""),IF(($C21/$C6)&gt;0,IF($C21=MAX($C6:$C28),1,((MAX($C6:$C28)-$C21)*2/(MAX($C6:$C28)-$C6))+1),""))</f>
        <v>#DIV/0!</v>
      </c>
      <c r="Q32" s="68" t="e">
        <f>IF(MIN($C6:$C28)&lt;$C6,IF(($C22/$C6)&gt;0,IF(($C22/$C6)&gt;1,IF($C22=MAX($C6:$C28),1,((MAX($C6:$C28)-$C22)/(MAX($C6:$C28)-$C6))+1),IF((MIN($C6:$C28)/$C6)&lt;0.7,IF($C22=MIN($C6:$C28),5,(($C6-$C22)*3/($C6-MIN($C6:$C28))+2)),(($C6-$C22)/($C6)*10)+2)),""),IF(($C22/$C6)&gt;0,IF($C22=MAX($C6:$C28),1,((MAX($C6:$C28)-$C22)*2/(MAX($C6:$C28)-$C6))+1),""))</f>
        <v>#DIV/0!</v>
      </c>
      <c r="R32" s="68" t="e">
        <f>IF(MIN($C6:$C28)&lt;$C6,IF(($C23/$C6)&gt;0,IF(($C23/$C6)&gt;1,IF($C23=MAX($C6:$C28),1,((MAX($C6:$C28)-$C23)/(MAX($C6:$C28)-$C6))+1),IF((MIN($C6:$C28)/$C6)&lt;0.7,IF($C23=MIN($C6:$C28),5,(($C6-$C23)*3/($C6-MIN($C6:$C28))+2)),(($C6-$C23)/($C6)*10)+2)),""),IF(($C23/$C6)&gt;0,IF($C23=MAX($C6:$C28),1,((MAX($C6:$C28)-$C23)*2/(MAX($C6:$C28)-$C6))+1),""))</f>
        <v>#DIV/0!</v>
      </c>
      <c r="S32" s="69"/>
      <c r="T32" s="69"/>
      <c r="U32" s="69"/>
      <c r="V32" s="69"/>
      <c r="W32" s="70"/>
    </row>
    <row r="33" spans="1:23" ht="13.5" thickTop="1" x14ac:dyDescent="0.2">
      <c r="A33" s="40"/>
      <c r="B33" s="40"/>
      <c r="C33" s="41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39"/>
      <c r="O33" s="42"/>
      <c r="P33" s="39"/>
      <c r="Q33" s="43"/>
      <c r="R33" s="39"/>
      <c r="S33" s="39"/>
      <c r="T33" s="39"/>
      <c r="U33" s="39"/>
      <c r="V33" s="39"/>
      <c r="W33" s="39"/>
    </row>
  </sheetData>
  <mergeCells count="43">
    <mergeCell ref="C9:D9"/>
    <mergeCell ref="H9:Q9"/>
    <mergeCell ref="A1:R1"/>
    <mergeCell ref="A3:O3"/>
    <mergeCell ref="P3:R3"/>
    <mergeCell ref="A4:O4"/>
    <mergeCell ref="P4:R4"/>
    <mergeCell ref="A5:B5"/>
    <mergeCell ref="C5:D5"/>
    <mergeCell ref="E5:G5"/>
    <mergeCell ref="A6:B6"/>
    <mergeCell ref="C6:D6"/>
    <mergeCell ref="E6:G6"/>
    <mergeCell ref="C8:D8"/>
    <mergeCell ref="H8:Q8"/>
    <mergeCell ref="C10:D10"/>
    <mergeCell ref="H10:Q10"/>
    <mergeCell ref="C11:D11"/>
    <mergeCell ref="H11:Q11"/>
    <mergeCell ref="C12:D12"/>
    <mergeCell ref="H12:Q12"/>
    <mergeCell ref="C22:D22"/>
    <mergeCell ref="C13:D13"/>
    <mergeCell ref="H13:Q13"/>
    <mergeCell ref="C14:D14"/>
    <mergeCell ref="H14:Q14"/>
    <mergeCell ref="C15:D15"/>
    <mergeCell ref="C16:D16"/>
    <mergeCell ref="C17:D17"/>
    <mergeCell ref="C18:D18"/>
    <mergeCell ref="C19:D19"/>
    <mergeCell ref="C20:D20"/>
    <mergeCell ref="C21:D21"/>
    <mergeCell ref="A30:C30"/>
    <mergeCell ref="D30:W30"/>
    <mergeCell ref="A31:C31"/>
    <mergeCell ref="A32:C3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C12" sqref="C12:D12"/>
    </sheetView>
  </sheetViews>
  <sheetFormatPr defaultRowHeight="12.75" x14ac:dyDescent="0.2"/>
  <cols>
    <col min="1" max="1" width="13.7109375" customWidth="1"/>
    <col min="2" max="2" width="22" customWidth="1"/>
    <col min="3" max="3" width="8.85546875" customWidth="1"/>
    <col min="4" max="4" width="9.42578125" customWidth="1"/>
    <col min="5" max="5" width="6.7109375" customWidth="1"/>
    <col min="6" max="6" width="8.42578125" customWidth="1"/>
    <col min="7" max="7" width="7" customWidth="1"/>
    <col min="8" max="8" width="6.5703125" customWidth="1"/>
    <col min="9" max="9" width="7.85546875" customWidth="1"/>
    <col min="10" max="10" width="9.140625" customWidth="1"/>
    <col min="11" max="11" width="8.85546875" customWidth="1"/>
  </cols>
  <sheetData>
    <row r="1" spans="1:23" ht="14.25" x14ac:dyDescent="0.2">
      <c r="A1" s="124" t="s">
        <v>142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9"/>
      <c r="T1" s="39"/>
      <c r="U1" s="39"/>
      <c r="V1" s="39"/>
      <c r="W1" s="39"/>
    </row>
    <row r="2" spans="1:23" ht="13.5" thickBot="1" x14ac:dyDescent="0.25">
      <c r="A2" s="40"/>
      <c r="B2" s="40"/>
      <c r="C2" s="41"/>
      <c r="D2" s="41"/>
      <c r="E2" s="40"/>
      <c r="F2" s="40"/>
      <c r="G2" s="40"/>
      <c r="H2" s="40"/>
      <c r="I2" s="40"/>
      <c r="J2" s="40"/>
      <c r="K2" s="40"/>
      <c r="L2" s="40"/>
      <c r="M2" s="40"/>
      <c r="N2" s="39"/>
      <c r="O2" s="42"/>
      <c r="P2" s="39"/>
      <c r="Q2" s="43"/>
      <c r="R2" s="39"/>
      <c r="S2" s="39"/>
      <c r="T2" s="39"/>
      <c r="U2" s="39"/>
      <c r="V2" s="39"/>
      <c r="W2" s="39"/>
    </row>
    <row r="3" spans="1:23" ht="13.5" thickTop="1" x14ac:dyDescent="0.2">
      <c r="A3" s="125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5"/>
      <c r="Q3" s="126"/>
      <c r="R3" s="127"/>
      <c r="S3" s="44"/>
      <c r="T3" s="44"/>
      <c r="U3" s="44"/>
      <c r="V3" s="44"/>
      <c r="W3" s="44"/>
    </row>
    <row r="4" spans="1:23" ht="13.5" thickBot="1" x14ac:dyDescent="0.25">
      <c r="A4" s="128" t="s">
        <v>27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  <c r="P4" s="131"/>
      <c r="Q4" s="132"/>
      <c r="R4" s="133"/>
      <c r="S4" s="39"/>
      <c r="T4" s="39"/>
      <c r="U4" s="39"/>
      <c r="V4" s="39"/>
      <c r="W4" s="39"/>
    </row>
    <row r="5" spans="1:23" ht="40.5" customHeight="1" thickTop="1" x14ac:dyDescent="0.2">
      <c r="A5" s="134" t="s">
        <v>28</v>
      </c>
      <c r="B5" s="135"/>
      <c r="C5" s="176" t="s">
        <v>141</v>
      </c>
      <c r="D5" s="177"/>
      <c r="E5" s="138" t="s">
        <v>29</v>
      </c>
      <c r="F5" s="138"/>
      <c r="G5" s="138"/>
      <c r="H5" s="40"/>
      <c r="I5" s="40"/>
      <c r="J5" s="40"/>
      <c r="K5" s="40"/>
      <c r="L5" s="40"/>
      <c r="M5" s="40"/>
      <c r="N5" s="39"/>
      <c r="O5" s="42"/>
      <c r="P5" s="39"/>
      <c r="Q5" s="43"/>
      <c r="R5" s="39"/>
      <c r="S5" s="39"/>
      <c r="T5" s="39"/>
      <c r="U5" s="39"/>
      <c r="V5" s="39"/>
      <c r="W5" s="39"/>
    </row>
    <row r="6" spans="1:23" ht="13.5" thickBot="1" x14ac:dyDescent="0.25">
      <c r="A6" s="139"/>
      <c r="B6" s="140"/>
      <c r="C6" s="141">
        <f>AVERAGE(C9:D23)</f>
        <v>0</v>
      </c>
      <c r="D6" s="142"/>
      <c r="E6" s="143">
        <f>IF(MIN(C6:C35)&lt;C6,2,3)</f>
        <v>3</v>
      </c>
      <c r="F6" s="143"/>
      <c r="G6" s="143"/>
      <c r="H6" s="40"/>
      <c r="I6" s="40"/>
      <c r="J6" s="40"/>
      <c r="K6" s="40"/>
      <c r="L6" s="40"/>
      <c r="M6" s="40"/>
      <c r="N6" s="39"/>
      <c r="O6" s="42"/>
      <c r="P6" s="39"/>
      <c r="Q6" s="43"/>
      <c r="R6" s="39"/>
      <c r="S6" s="39"/>
      <c r="T6" s="39"/>
      <c r="U6" s="39"/>
      <c r="V6" s="39"/>
      <c r="W6" s="39"/>
    </row>
    <row r="7" spans="1:23" ht="14.25" thickTop="1" thickBot="1" x14ac:dyDescent="0.25">
      <c r="A7" s="45"/>
      <c r="B7" s="39"/>
      <c r="C7" s="46"/>
      <c r="D7" s="46"/>
      <c r="E7" s="46"/>
      <c r="F7" s="47"/>
      <c r="G7" s="39"/>
      <c r="H7" s="39"/>
      <c r="I7" s="39"/>
      <c r="J7" s="39"/>
      <c r="K7" s="39"/>
      <c r="L7" s="39"/>
      <c r="M7" s="39"/>
      <c r="N7" s="39"/>
      <c r="O7" s="42"/>
      <c r="P7" s="39"/>
      <c r="Q7" s="43"/>
      <c r="R7" s="39"/>
      <c r="S7" s="39"/>
      <c r="T7" s="39"/>
      <c r="U7" s="39"/>
      <c r="V7" s="39"/>
      <c r="W7" s="39"/>
    </row>
    <row r="8" spans="1:23" ht="41.25" customHeight="1" thickTop="1" thickBot="1" x14ac:dyDescent="0.25">
      <c r="A8" s="48" t="s">
        <v>30</v>
      </c>
      <c r="B8" s="49" t="s">
        <v>31</v>
      </c>
      <c r="C8" s="145" t="s">
        <v>140</v>
      </c>
      <c r="D8" s="146"/>
      <c r="E8" s="50"/>
      <c r="F8" s="51"/>
      <c r="G8" s="52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2"/>
      <c r="S8" s="52"/>
      <c r="T8" s="52"/>
      <c r="U8" s="52"/>
      <c r="V8" s="52"/>
      <c r="W8" s="52"/>
    </row>
    <row r="9" spans="1:23" ht="13.5" thickTop="1" x14ac:dyDescent="0.2">
      <c r="A9" s="53">
        <v>1</v>
      </c>
      <c r="B9" s="55" t="s">
        <v>50</v>
      </c>
      <c r="C9" s="148">
        <f>'расчет ст-ти пакетов'!H5</f>
        <v>0</v>
      </c>
      <c r="D9" s="149"/>
      <c r="E9" s="54"/>
      <c r="F9" s="47"/>
      <c r="G9" s="39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92"/>
      <c r="S9" s="39"/>
      <c r="T9" s="39"/>
      <c r="U9" s="39"/>
      <c r="V9" s="39"/>
      <c r="W9" s="39"/>
    </row>
    <row r="10" spans="1:23" x14ac:dyDescent="0.2">
      <c r="A10" s="53">
        <v>2</v>
      </c>
      <c r="B10" s="55" t="s">
        <v>51</v>
      </c>
      <c r="C10" s="151">
        <f>'расчет ст-ти пакетов'!J5</f>
        <v>0</v>
      </c>
      <c r="D10" s="152"/>
      <c r="E10" s="54"/>
      <c r="F10" s="47"/>
      <c r="G10" s="3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92"/>
      <c r="S10" s="39"/>
      <c r="T10" s="39"/>
      <c r="U10" s="39"/>
      <c r="V10" s="39"/>
      <c r="W10" s="39"/>
    </row>
    <row r="11" spans="1:23" x14ac:dyDescent="0.2">
      <c r="A11" s="53">
        <v>3</v>
      </c>
      <c r="B11" s="55" t="s">
        <v>32</v>
      </c>
      <c r="C11" s="151">
        <f>'расчет ст-ти пакетов'!L5</f>
        <v>0</v>
      </c>
      <c r="D11" s="152"/>
      <c r="E11" s="54"/>
      <c r="F11" s="56"/>
      <c r="G11" s="56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92"/>
      <c r="S11" s="56"/>
      <c r="T11" s="56"/>
      <c r="U11" s="56"/>
      <c r="V11" s="56"/>
      <c r="W11" s="56"/>
    </row>
    <row r="12" spans="1:23" x14ac:dyDescent="0.2">
      <c r="A12" s="53">
        <v>4</v>
      </c>
      <c r="B12" s="55" t="s">
        <v>33</v>
      </c>
      <c r="C12" s="153"/>
      <c r="D12" s="154"/>
      <c r="E12" s="54"/>
      <c r="F12" s="47"/>
      <c r="G12" s="39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92"/>
      <c r="S12" s="39"/>
      <c r="T12" s="39"/>
      <c r="U12" s="39"/>
      <c r="V12" s="39"/>
      <c r="W12" s="39"/>
    </row>
    <row r="13" spans="1:23" x14ac:dyDescent="0.2">
      <c r="A13" s="53">
        <v>5</v>
      </c>
      <c r="B13" s="55" t="s">
        <v>34</v>
      </c>
      <c r="C13" s="155"/>
      <c r="D13" s="156"/>
      <c r="E13" s="54"/>
      <c r="F13" s="47"/>
      <c r="G13" s="39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92"/>
      <c r="S13" s="39"/>
      <c r="T13" s="39"/>
      <c r="U13" s="39"/>
      <c r="V13" s="39"/>
      <c r="W13" s="39"/>
    </row>
    <row r="14" spans="1:23" x14ac:dyDescent="0.2">
      <c r="A14" s="53">
        <v>6</v>
      </c>
      <c r="B14" s="55" t="s">
        <v>35</v>
      </c>
      <c r="C14" s="157"/>
      <c r="D14" s="158"/>
      <c r="E14" s="54"/>
      <c r="F14" s="47"/>
      <c r="G14" s="39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92"/>
      <c r="S14" s="39"/>
      <c r="T14" s="39"/>
      <c r="U14" s="39"/>
      <c r="V14" s="39"/>
      <c r="W14" s="39"/>
    </row>
    <row r="15" spans="1:23" x14ac:dyDescent="0.2">
      <c r="A15" s="53">
        <v>7</v>
      </c>
      <c r="B15" s="55" t="s">
        <v>36</v>
      </c>
      <c r="C15" s="155"/>
      <c r="D15" s="156"/>
      <c r="E15" s="54"/>
      <c r="F15" s="47"/>
      <c r="G15" s="39"/>
      <c r="H15" s="39"/>
      <c r="I15" s="39"/>
      <c r="J15" s="39"/>
      <c r="K15" s="39"/>
      <c r="L15" s="39"/>
      <c r="M15" s="57"/>
      <c r="N15" s="58"/>
      <c r="O15" s="58"/>
      <c r="P15" s="58"/>
      <c r="Q15" s="58"/>
      <c r="R15" s="58"/>
      <c r="S15" s="39"/>
      <c r="T15" s="39"/>
      <c r="U15" s="39"/>
      <c r="V15" s="39"/>
      <c r="W15" s="39"/>
    </row>
    <row r="16" spans="1:23" x14ac:dyDescent="0.2">
      <c r="A16" s="53">
        <v>8</v>
      </c>
      <c r="B16" s="55" t="s">
        <v>37</v>
      </c>
      <c r="C16" s="157"/>
      <c r="D16" s="158"/>
      <c r="E16" s="54"/>
      <c r="F16" s="47"/>
      <c r="G16" s="39"/>
      <c r="H16" s="39"/>
      <c r="I16" s="39"/>
      <c r="J16" s="39"/>
      <c r="K16" s="39"/>
      <c r="L16" s="39"/>
      <c r="M16" s="59"/>
      <c r="N16" s="39"/>
      <c r="O16" s="42"/>
      <c r="P16" s="46"/>
      <c r="Q16" s="43"/>
      <c r="R16" s="39"/>
      <c r="S16" s="39"/>
      <c r="T16" s="39"/>
      <c r="U16" s="39"/>
      <c r="V16" s="39"/>
      <c r="W16" s="39"/>
    </row>
    <row r="17" spans="1:23" x14ac:dyDescent="0.2">
      <c r="A17" s="53">
        <v>9</v>
      </c>
      <c r="B17" s="55" t="s">
        <v>38</v>
      </c>
      <c r="C17" s="155"/>
      <c r="D17" s="156"/>
      <c r="E17" s="54"/>
      <c r="F17" s="47"/>
      <c r="G17" s="39"/>
      <c r="H17" s="39"/>
      <c r="I17" s="39"/>
      <c r="J17" s="39"/>
      <c r="K17" s="39"/>
      <c r="L17" s="39"/>
      <c r="M17" s="39"/>
      <c r="N17" s="39"/>
      <c r="O17" s="42"/>
      <c r="P17" s="46"/>
      <c r="Q17" s="43"/>
      <c r="R17" s="39"/>
      <c r="S17" s="39"/>
      <c r="T17" s="39"/>
      <c r="U17" s="39"/>
      <c r="V17" s="39"/>
      <c r="W17" s="39"/>
    </row>
    <row r="18" spans="1:23" x14ac:dyDescent="0.2">
      <c r="A18" s="53">
        <v>10</v>
      </c>
      <c r="B18" s="55" t="s">
        <v>39</v>
      </c>
      <c r="C18" s="157"/>
      <c r="D18" s="158"/>
      <c r="E18" s="54"/>
      <c r="F18" s="47"/>
      <c r="G18" s="39"/>
      <c r="H18" s="39"/>
      <c r="I18" s="39"/>
      <c r="J18" s="39"/>
      <c r="K18" s="39"/>
      <c r="L18" s="39"/>
      <c r="M18" s="39"/>
      <c r="N18" s="39"/>
      <c r="O18" s="42"/>
      <c r="P18" s="46"/>
      <c r="Q18" s="43"/>
      <c r="R18" s="39"/>
      <c r="S18" s="39"/>
      <c r="T18" s="39"/>
      <c r="U18" s="39"/>
      <c r="V18" s="39"/>
      <c r="W18" s="39"/>
    </row>
    <row r="19" spans="1:23" x14ac:dyDescent="0.2">
      <c r="A19" s="53">
        <v>11</v>
      </c>
      <c r="B19" s="55" t="s">
        <v>40</v>
      </c>
      <c r="C19" s="155"/>
      <c r="D19" s="156"/>
      <c r="E19" s="54"/>
      <c r="F19" s="47"/>
      <c r="G19" s="39"/>
      <c r="H19" s="39"/>
      <c r="I19" s="39"/>
      <c r="J19" s="39"/>
      <c r="K19" s="39"/>
      <c r="L19" s="39"/>
      <c r="M19" s="39"/>
      <c r="N19" s="39"/>
      <c r="O19" s="42"/>
      <c r="P19" s="46"/>
      <c r="Q19" s="43"/>
      <c r="R19" s="39"/>
      <c r="S19" s="39"/>
      <c r="T19" s="39"/>
      <c r="U19" s="39"/>
      <c r="V19" s="39"/>
      <c r="W19" s="39"/>
    </row>
    <row r="20" spans="1:23" x14ac:dyDescent="0.2">
      <c r="A20" s="53">
        <v>12</v>
      </c>
      <c r="B20" s="55" t="s">
        <v>41</v>
      </c>
      <c r="C20" s="157"/>
      <c r="D20" s="158"/>
      <c r="E20" s="54"/>
      <c r="F20" s="47"/>
      <c r="G20" s="39"/>
      <c r="H20" s="39"/>
      <c r="I20" s="39"/>
      <c r="J20" s="39"/>
      <c r="K20" s="39"/>
      <c r="L20" s="39"/>
      <c r="M20" s="39"/>
      <c r="N20" s="39"/>
      <c r="O20" s="42"/>
      <c r="P20" s="46"/>
      <c r="Q20" s="43"/>
      <c r="R20" s="39"/>
      <c r="S20" s="39"/>
      <c r="T20" s="39"/>
      <c r="U20" s="39"/>
      <c r="V20" s="39"/>
      <c r="W20" s="39"/>
    </row>
    <row r="21" spans="1:23" x14ac:dyDescent="0.2">
      <c r="A21" s="53">
        <v>13</v>
      </c>
      <c r="B21" s="55" t="s">
        <v>42</v>
      </c>
      <c r="C21" s="155"/>
      <c r="D21" s="156"/>
      <c r="E21" s="54"/>
      <c r="F21" s="47"/>
      <c r="G21" s="39"/>
      <c r="H21" s="39"/>
      <c r="I21" s="39"/>
      <c r="J21" s="39"/>
      <c r="K21" s="39"/>
      <c r="L21" s="39"/>
      <c r="M21" s="39"/>
      <c r="N21" s="39"/>
      <c r="O21" s="42"/>
      <c r="P21" s="46"/>
      <c r="Q21" s="43"/>
      <c r="R21" s="39"/>
      <c r="S21" s="39"/>
      <c r="T21" s="39"/>
      <c r="U21" s="39"/>
      <c r="V21" s="39"/>
      <c r="W21" s="39"/>
    </row>
    <row r="22" spans="1:23" x14ac:dyDescent="0.2">
      <c r="A22" s="53">
        <v>14</v>
      </c>
      <c r="B22" s="55" t="s">
        <v>43</v>
      </c>
      <c r="C22" s="157"/>
      <c r="D22" s="158"/>
      <c r="E22" s="54"/>
      <c r="F22" s="47"/>
      <c r="G22" s="39"/>
      <c r="H22" s="39"/>
      <c r="I22" s="39"/>
      <c r="J22" s="39"/>
      <c r="K22" s="39"/>
      <c r="L22" s="39"/>
      <c r="M22" s="39"/>
      <c r="N22" s="39"/>
      <c r="O22" s="42"/>
      <c r="P22" s="46"/>
      <c r="Q22" s="43"/>
      <c r="R22" s="39"/>
      <c r="S22" s="39"/>
      <c r="T22" s="39"/>
      <c r="U22" s="39"/>
      <c r="V22" s="39"/>
      <c r="W22" s="39"/>
    </row>
    <row r="23" spans="1:23" x14ac:dyDescent="0.2">
      <c r="A23" s="60">
        <v>15</v>
      </c>
      <c r="B23" s="55" t="s">
        <v>44</v>
      </c>
      <c r="C23" s="155"/>
      <c r="D23" s="156"/>
      <c r="E23" s="54"/>
      <c r="F23" s="47"/>
      <c r="G23" s="39"/>
      <c r="H23" s="39"/>
      <c r="I23" s="39"/>
      <c r="J23" s="39"/>
      <c r="K23" s="39"/>
      <c r="L23" s="39"/>
      <c r="M23" s="39"/>
      <c r="N23" s="39"/>
      <c r="O23" s="42"/>
      <c r="P23" s="46"/>
      <c r="Q23" s="43"/>
      <c r="R23" s="39"/>
      <c r="S23" s="39"/>
      <c r="T23" s="39"/>
      <c r="U23" s="39"/>
      <c r="V23" s="39"/>
      <c r="W23" s="39"/>
    </row>
    <row r="24" spans="1:23" x14ac:dyDescent="0.2">
      <c r="A24" s="60">
        <v>16</v>
      </c>
      <c r="B24" s="61"/>
      <c r="C24" s="170"/>
      <c r="D24" s="171"/>
      <c r="E24" s="54"/>
      <c r="F24" s="47"/>
      <c r="G24" s="39"/>
      <c r="H24" s="39"/>
      <c r="I24" s="39"/>
      <c r="J24" s="39"/>
      <c r="K24" s="39"/>
      <c r="L24" s="39"/>
      <c r="M24" s="39"/>
      <c r="N24" s="39"/>
      <c r="O24" s="42"/>
      <c r="P24" s="46"/>
      <c r="Q24" s="43"/>
      <c r="R24" s="39"/>
      <c r="S24" s="39"/>
      <c r="T24" s="39"/>
      <c r="U24" s="39"/>
      <c r="V24" s="39"/>
      <c r="W24" s="39"/>
    </row>
    <row r="25" spans="1:23" x14ac:dyDescent="0.2">
      <c r="A25" s="60">
        <v>17</v>
      </c>
      <c r="B25" s="61"/>
      <c r="C25" s="172"/>
      <c r="D25" s="173"/>
      <c r="E25" s="54"/>
      <c r="F25" s="47"/>
      <c r="G25" s="39"/>
      <c r="H25" s="39"/>
      <c r="I25" s="39"/>
      <c r="J25" s="39"/>
      <c r="K25" s="39"/>
      <c r="L25" s="39"/>
      <c r="M25" s="39"/>
      <c r="N25" s="39"/>
      <c r="O25" s="42"/>
      <c r="P25" s="46"/>
      <c r="Q25" s="43"/>
      <c r="R25" s="39"/>
      <c r="S25" s="39"/>
      <c r="T25" s="39"/>
      <c r="U25" s="39"/>
      <c r="V25" s="39"/>
      <c r="W25" s="39"/>
    </row>
    <row r="26" spans="1:23" x14ac:dyDescent="0.2">
      <c r="A26" s="60">
        <v>18</v>
      </c>
      <c r="B26" s="61"/>
      <c r="C26" s="170"/>
      <c r="D26" s="171"/>
      <c r="E26" s="54"/>
      <c r="F26" s="47"/>
      <c r="G26" s="39"/>
      <c r="H26" s="39"/>
      <c r="I26" s="39"/>
      <c r="J26" s="39"/>
      <c r="K26" s="39"/>
      <c r="L26" s="39"/>
      <c r="M26" s="39"/>
      <c r="N26" s="39"/>
      <c r="O26" s="42"/>
      <c r="P26" s="46"/>
      <c r="Q26" s="43"/>
      <c r="R26" s="39"/>
      <c r="S26" s="39"/>
      <c r="T26" s="39"/>
      <c r="U26" s="39"/>
      <c r="V26" s="39"/>
      <c r="W26" s="39"/>
    </row>
    <row r="27" spans="1:23" x14ac:dyDescent="0.2">
      <c r="A27" s="60">
        <v>19</v>
      </c>
      <c r="B27" s="61"/>
      <c r="C27" s="172"/>
      <c r="D27" s="173"/>
      <c r="E27" s="54"/>
      <c r="F27" s="47"/>
      <c r="G27" s="39"/>
      <c r="H27" s="39"/>
      <c r="I27" s="39"/>
      <c r="J27" s="39"/>
      <c r="K27" s="39"/>
      <c r="L27" s="39"/>
      <c r="M27" s="39"/>
      <c r="N27" s="39"/>
      <c r="O27" s="42"/>
      <c r="P27" s="46"/>
      <c r="Q27" s="43"/>
      <c r="R27" s="39"/>
      <c r="S27" s="39"/>
      <c r="T27" s="39"/>
      <c r="U27" s="39"/>
      <c r="V27" s="39"/>
      <c r="W27" s="39"/>
    </row>
    <row r="28" spans="1:23" ht="13.5" thickBot="1" x14ac:dyDescent="0.25">
      <c r="A28" s="62">
        <v>20</v>
      </c>
      <c r="B28" s="63"/>
      <c r="C28" s="174"/>
      <c r="D28" s="175"/>
      <c r="E28" s="54"/>
      <c r="F28" s="47"/>
      <c r="G28" s="39"/>
      <c r="H28" s="39"/>
      <c r="I28" s="39"/>
      <c r="J28" s="39"/>
      <c r="K28" s="39"/>
      <c r="L28" s="39"/>
      <c r="M28" s="39"/>
      <c r="N28" s="39"/>
      <c r="O28" s="42"/>
      <c r="P28" s="46"/>
      <c r="Q28" s="43"/>
      <c r="R28" s="39"/>
      <c r="S28" s="39"/>
      <c r="T28" s="39"/>
      <c r="U28" s="39"/>
      <c r="V28" s="39"/>
      <c r="W28" s="39"/>
    </row>
    <row r="29" spans="1:23" ht="14.25" thickTop="1" thickBot="1" x14ac:dyDescent="0.25">
      <c r="A29" s="64"/>
      <c r="B29" s="39"/>
      <c r="C29" s="46"/>
      <c r="D29" s="46"/>
      <c r="E29" s="46"/>
      <c r="F29" s="47"/>
      <c r="G29" s="39"/>
      <c r="H29" s="39"/>
      <c r="I29" s="39"/>
      <c r="J29" s="39"/>
      <c r="K29" s="39"/>
      <c r="L29" s="39"/>
      <c r="M29" s="39"/>
      <c r="N29" s="39"/>
      <c r="O29" s="42"/>
      <c r="P29" s="39"/>
      <c r="Q29" s="43"/>
      <c r="R29" s="39"/>
      <c r="S29" s="39"/>
      <c r="T29" s="39"/>
      <c r="U29" s="39"/>
      <c r="V29" s="39"/>
      <c r="W29" s="39"/>
    </row>
    <row r="30" spans="1:23" ht="14.25" thickTop="1" thickBot="1" x14ac:dyDescent="0.25">
      <c r="A30" s="159" t="s">
        <v>45</v>
      </c>
      <c r="B30" s="160"/>
      <c r="C30" s="161"/>
      <c r="D30" s="162" t="s">
        <v>46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4"/>
    </row>
    <row r="31" spans="1:23" ht="14.25" thickTop="1" thickBot="1" x14ac:dyDescent="0.25">
      <c r="A31" s="165" t="s">
        <v>47</v>
      </c>
      <c r="B31" s="166"/>
      <c r="C31" s="166"/>
      <c r="D31" s="65">
        <f>A9</f>
        <v>1</v>
      </c>
      <c r="E31" s="66">
        <f>A10</f>
        <v>2</v>
      </c>
      <c r="F31" s="66">
        <f>A11</f>
        <v>3</v>
      </c>
      <c r="G31" s="66">
        <f>A12</f>
        <v>4</v>
      </c>
      <c r="H31" s="66">
        <f>A13</f>
        <v>5</v>
      </c>
      <c r="I31" s="66">
        <f>A14</f>
        <v>6</v>
      </c>
      <c r="J31" s="66">
        <f>A15</f>
        <v>7</v>
      </c>
      <c r="K31" s="66">
        <f>A16</f>
        <v>8</v>
      </c>
      <c r="L31" s="66">
        <f>A17</f>
        <v>9</v>
      </c>
      <c r="M31" s="66">
        <f>A18</f>
        <v>10</v>
      </c>
      <c r="N31" s="66">
        <f>A19</f>
        <v>11</v>
      </c>
      <c r="O31" s="66">
        <f>A20</f>
        <v>12</v>
      </c>
      <c r="P31" s="66">
        <f>A21</f>
        <v>13</v>
      </c>
      <c r="Q31" s="66">
        <f>A22</f>
        <v>14</v>
      </c>
      <c r="R31" s="66">
        <f>A23</f>
        <v>15</v>
      </c>
      <c r="S31" s="66">
        <f>A24</f>
        <v>16</v>
      </c>
      <c r="T31" s="66">
        <f>A25</f>
        <v>17</v>
      </c>
      <c r="U31" s="66">
        <f>A26</f>
        <v>18</v>
      </c>
      <c r="V31" s="66">
        <f>A27</f>
        <v>19</v>
      </c>
      <c r="W31" s="67">
        <f>A28</f>
        <v>20</v>
      </c>
    </row>
    <row r="32" spans="1:23" ht="14.25" thickTop="1" thickBot="1" x14ac:dyDescent="0.25">
      <c r="A32" s="167" t="s">
        <v>139</v>
      </c>
      <c r="B32" s="168"/>
      <c r="C32" s="169"/>
      <c r="D32" s="68" t="e">
        <f>IF(MIN(C6:C28)&lt;C6,IF((C9/C6)&gt;0,IF((C9/C6)&gt;1,IF(C9=MAX(C6:C28),1,((MAX(C6:C28)-C9)/(MAX(C6:C28)-C6))+1),IF((MIN(C6:C28)/C6)&lt;0.7,IF(C9=MIN(C6:C28),5,((C6-C9)*3/(C6-MIN(C6:C28))+2)),((C6-C9)/(C6)*10)+2)),""),IF((C9/C6)&gt;0,IF(C9=MAX(C6:C28),1,((MAX(C6:C28)-C9)*2/(MAX(C6:C28)-C6))+1),""))</f>
        <v>#DIV/0!</v>
      </c>
      <c r="E32" s="68" t="e">
        <f>IF(MIN(C6:C28)&lt;C6,IF((C10/C6)&gt;0,IF((C10/C6)&gt;1,IF(C10=MAX(C6:C28),1,((MAX(C6:C28)-C10)/(MAX(C6:C28)-C6))+1),IF((MIN(C6:C28)/C6)&lt;0.7,IF(C10=MIN(C6:C28),5,((C6-C10)*3/(C6-MIN(C6:C28))+2)),((C6-C10)/(C6)*10)+2)),""),IF((C10/C6)&gt;0,IF(C10=MAX(C6:C28),1,((MAX(C6:C28)-C10)*2/(MAX(C6:C28)-C6))+1),""))</f>
        <v>#DIV/0!</v>
      </c>
      <c r="F32" s="68" t="e">
        <f>IF(MIN(C6:C28)&lt;C6,IF((C11/C6)&gt;0,IF((C11/C6)&gt;1,IF(C11=MAX(C6:C28),1,((MAX(C6:C28)-C11)/(MAX(C6:C28)-C6))+1),IF((MIN(C6:C28)/C6)&lt;0.7,IF(C11=MIN(C6:C28),5,((C6-C11)*3/(C6-MIN(C6:C28))+2)),((C6-C11)/(C6)*10)+2)),""),IF((C11/C6)&gt;0,IF(C11=MAX(C6:C28),1,((MAX(C6:C28)-C11)*2/(MAX(C6:C28)-C6))+1),""))</f>
        <v>#DIV/0!</v>
      </c>
      <c r="G32" s="68" t="e">
        <f>IF(MIN(C6:C28)&lt;C6,IF((C12/C6)&gt;0,IF((C12/C6)&gt;1,IF(C12=MAX(C6:C28),1,((MAX(C6:C28)-C12)/(MAX(C6:C28)-C6))+1),IF((MIN(C6:C28)/C6)&lt;0.7,IF(C12=MIN(C6:C28),5,((C6-C12)*3/(C6-MIN(C6:C28))+2)),((C6-C12)/(C6)*10)+2)),""),IF((C12/C6)&gt;0,IF(C12=MAX(C6:C28),1,((MAX(C6:C28)-C12)*2/(MAX(C6:C28)-C6))+1),""))</f>
        <v>#DIV/0!</v>
      </c>
      <c r="H32" s="68" t="e">
        <f>IF(MIN(C6:C28)&lt;C6,IF((C13/C6)&gt;0,IF((C13/C6)&gt;1,IF(C13=MAX(C6:C28),1,((MAX(C6:C28)-C13)/(MAX(C6:C28)-C6))+1),IF((MIN(C6:C28)/C6)&lt;0.7,IF(C13=MIN(C6:C28),5,((C6-C13)*3/(C6-MIN(C6:C28))+2)),((C6-C13)/(C6)*10)+2)),""),IF((C13/C6)&gt;0,IF(C13=MAX(C6:C28),1,((MAX(C6:C28)-C13)*2/(MAX(C6:C28)-C6))+1),""))</f>
        <v>#DIV/0!</v>
      </c>
      <c r="I32" s="68" t="e">
        <f>IF(MIN(C6:C28)&lt;C6,IF((C14/C6)&gt;0,IF((C14/C6)&gt;1,IF(C14=MAX(C6:C28),1,((MAX(C6:C28)-C14)/(MAX(C6:C28)-C6))+1),IF((MIN(C6:C28)/C6)&lt;0.7,IF(C14=MIN(C6:C28),5,((C6-C14)*3/(C6-MIN(C6:C28))+2)),((C6-C14)/(C6)*10)+2)),""),IF((C14/C6)&gt;0,IF(C14=MAX(C6:C28),1,((MAX(C6:C28)-C14)*2/(MAX(C6:C28)-C6))+1),""))</f>
        <v>#DIV/0!</v>
      </c>
      <c r="J32" s="68" t="e">
        <f>IF(MIN(C6:C28)&lt;C6,IF((C15/C6)&gt;0,IF((C15/C6)&gt;1,IF(C15=MAX(C6:C28),1,((MAX(C6:C28)-C15)/(MAX(C6:C28)-C6))+1),IF((MIN(C6:C28)/C6)&lt;0.7,IF(C15=MIN(C6:C28),5,((C6-C15)*3/(C6-MIN(C6:C28))+2)),((C6-C15)/(C6)*10)+2)),""),IF((C15/C6)&gt;0,IF(C15=MAX(C6:C28),1,((MAX(C6:C28)-C15)*2/(MAX(C6:C28)-C6))+1),""))</f>
        <v>#DIV/0!</v>
      </c>
      <c r="K32" s="68" t="e">
        <f>IF(MIN(C6:C28)&lt;C6,IF((C16/C6)&gt;0,IF((C16/C6)&gt;1,IF(C16=MAX(C6:C28),1,((MAX(C6:C28)-C16)/(MAX(C6:C28)-C6))+1),IF((MIN(C6:C28)/C6)&lt;0.7,IF(C16=MIN(C6:C28),5,((C6-C16)*3/(C6-MIN(C6:C28))+2)),((C6-C16)/(C6)*10)+2)),""),IF((C16/C6)&gt;0,IF(C16=MAX(C6:C28),1,((MAX(C6:C28)-C16)*2/(MAX(C6:C28)-C6))+1),""))</f>
        <v>#DIV/0!</v>
      </c>
      <c r="L32" s="68" t="e">
        <f>IF(MIN($C6:$C28)&lt;$C6,IF(($C17/$C6)&gt;0,IF(($C17/$C6)&gt;1,IF($C17=MAX($C6:$C28),1,((MAX($C6:$C28)-$C17)/(MAX($C6:$C28)-$C6))+1),IF((MIN($C6:$C28)/$C6)&lt;0.7,IF($C17=MIN($C6:$C28),5,(($C6-$C17)*3/($C6-MIN($C6:$C28))+2)),(($C6-$C17)/($C6)*10)+2)),""),IF(($C17/$C6)&gt;0,IF($C17=MAX($C6:$C28),1,((MAX($C6:$C28)-$C17)*2/(MAX($C6:$C28)-$C6))+1),""))</f>
        <v>#DIV/0!</v>
      </c>
      <c r="M32" s="68" t="e">
        <f>IF(MIN($C6:$C28)&lt;$C6,IF(($C18/$C6)&gt;0,IF(($C18/$C6)&gt;1,IF($C18=MAX($C6:$C28),1,((MAX($C6:$C28)-$C18)/(MAX($C6:$C28)-$C6))+1),IF((MIN($C6:$C28)/$C6)&lt;0.7,IF($C18=MIN($C6:$C28),5,(($C6-$C18)*3/($C6-MIN($C6:$C28))+2)),(($C6-$C18)/($C6)*10)+2)),""),IF(($C18/$C6)&gt;0,IF($C18=MAX($C6:$C28),1,((MAX($C6:$C28)-$C18)*2/(MAX($C6:$C28)-$C6))+1),""))</f>
        <v>#DIV/0!</v>
      </c>
      <c r="N32" s="68" t="e">
        <f>IF(MIN($C6:$C28)&lt;$C6,IF(($C19/$C6)&gt;0,IF(($C19/$C6)&gt;1,IF($C19=MAX($C6:$C28),1,((MAX($C6:$C28)-$C19)/(MAX($C6:$C28)-$C6))+1),IF((MIN($C6:$C28)/$C6)&lt;0.7,IF($C19=MIN($C6:$C28),5,(($C6-$C19)*3/($C6-MIN($C6:$C28))+2)),(($C6-$C19)/($C6)*10)+2)),""),IF(($C19/$C6)&gt;0,IF($C19=MAX($C6:$C28),1,((MAX($C6:$C28)-$C19)*2/(MAX($C6:$C28)-$C6))+1),""))</f>
        <v>#DIV/0!</v>
      </c>
      <c r="O32" s="68" t="e">
        <f>IF(MIN($C6:$C28)&lt;$C6,IF(($C20/$C6)&gt;0,IF(($C20/$C6)&gt;1,IF($C20=MAX($C6:$C28),1,((MAX($C6:$C28)-$C20)/(MAX($C6:$C28)-$C6))+1),IF((MIN($C6:$C28)/$C6)&lt;0.7,IF($C20=MIN($C6:$C28),5,(($C6-$C20)*3/($C6-MIN($C6:$C28))+2)),(($C6-$C20)/($C6)*10)+2)),""),IF(($C20/$C6)&gt;0,IF($C20=MAX($C6:$C28),1,((MAX($C6:$C28)-$C20)*2/(MAX($C6:$C28)-$C6))+1),""))</f>
        <v>#DIV/0!</v>
      </c>
      <c r="P32" s="68" t="e">
        <f>IF(MIN($C6:$C28)&lt;$C6,IF(($C21/$C6)&gt;0,IF(($C21/$C6)&gt;1,IF($C21=MAX($C6:$C28),1,((MAX($C6:$C28)-$C21)/(MAX($C6:$C28)-$C6))+1),IF((MIN($C6:$C28)/$C6)&lt;0.7,IF($C21=MIN($C6:$C28),5,(($C6-$C21)*3/($C6-MIN($C6:$C28))+2)),(($C6-$C21)/($C6)*10)+2)),""),IF(($C21/$C6)&gt;0,IF($C21=MAX($C6:$C28),1,((MAX($C6:$C28)-$C21)*2/(MAX($C6:$C28)-$C6))+1),""))</f>
        <v>#DIV/0!</v>
      </c>
      <c r="Q32" s="68" t="e">
        <f>IF(MIN($C6:$C28)&lt;$C6,IF(($C22/$C6)&gt;0,IF(($C22/$C6)&gt;1,IF($C22=MAX($C6:$C28),1,((MAX($C6:$C28)-$C22)/(MAX($C6:$C28)-$C6))+1),IF((MIN($C6:$C28)/$C6)&lt;0.7,IF($C22=MIN($C6:$C28),5,(($C6-$C22)*3/($C6-MIN($C6:$C28))+2)),(($C6-$C22)/($C6)*10)+2)),""),IF(($C22/$C6)&gt;0,IF($C22=MAX($C6:$C28),1,((MAX($C6:$C28)-$C22)*2/(MAX($C6:$C28)-$C6))+1),""))</f>
        <v>#DIV/0!</v>
      </c>
      <c r="R32" s="68" t="e">
        <f>IF(MIN($C6:$C28)&lt;$C6,IF(($C23/$C6)&gt;0,IF(($C23/$C6)&gt;1,IF($C23=MAX($C6:$C28),1,((MAX($C6:$C28)-$C23)/(MAX($C6:$C28)-$C6))+1),IF((MIN($C6:$C28)/$C6)&lt;0.7,IF($C23=MIN($C6:$C28),5,(($C6-$C23)*3/($C6-MIN($C6:$C28))+2)),(($C6-$C23)/($C6)*10)+2)),""),IF(($C23/$C6)&gt;0,IF($C23=MAX($C6:$C28),1,((MAX($C6:$C28)-$C23)*2/(MAX($C6:$C28)-$C6))+1),""))</f>
        <v>#DIV/0!</v>
      </c>
      <c r="S32" s="69"/>
      <c r="T32" s="69"/>
      <c r="U32" s="69"/>
      <c r="V32" s="69"/>
      <c r="W32" s="70"/>
    </row>
    <row r="33" spans="1:23" ht="13.5" thickTop="1" x14ac:dyDescent="0.2">
      <c r="A33" s="40"/>
      <c r="B33" s="40"/>
      <c r="C33" s="41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39"/>
      <c r="O33" s="42"/>
      <c r="P33" s="39"/>
      <c r="Q33" s="43"/>
      <c r="R33" s="39"/>
      <c r="S33" s="39"/>
      <c r="T33" s="39"/>
      <c r="U33" s="39"/>
      <c r="V33" s="39"/>
      <c r="W33" s="39"/>
    </row>
  </sheetData>
  <mergeCells count="43">
    <mergeCell ref="C9:D9"/>
    <mergeCell ref="H9:Q9"/>
    <mergeCell ref="A1:R1"/>
    <mergeCell ref="A3:O3"/>
    <mergeCell ref="P3:R3"/>
    <mergeCell ref="A4:O4"/>
    <mergeCell ref="P4:R4"/>
    <mergeCell ref="A5:B5"/>
    <mergeCell ref="C5:D5"/>
    <mergeCell ref="E5:G5"/>
    <mergeCell ref="A6:B6"/>
    <mergeCell ref="C6:D6"/>
    <mergeCell ref="E6:G6"/>
    <mergeCell ref="C8:D8"/>
    <mergeCell ref="H8:Q8"/>
    <mergeCell ref="C10:D10"/>
    <mergeCell ref="H10:Q10"/>
    <mergeCell ref="C11:D11"/>
    <mergeCell ref="H11:Q11"/>
    <mergeCell ref="C12:D12"/>
    <mergeCell ref="H12:Q12"/>
    <mergeCell ref="C22:D22"/>
    <mergeCell ref="C13:D13"/>
    <mergeCell ref="H13:Q13"/>
    <mergeCell ref="C14:D14"/>
    <mergeCell ref="H14:Q14"/>
    <mergeCell ref="C15:D15"/>
    <mergeCell ref="C16:D16"/>
    <mergeCell ref="C17:D17"/>
    <mergeCell ref="C18:D18"/>
    <mergeCell ref="C19:D19"/>
    <mergeCell ref="C20:D20"/>
    <mergeCell ref="C21:D21"/>
    <mergeCell ref="A30:C30"/>
    <mergeCell ref="D30:W30"/>
    <mergeCell ref="A31:C31"/>
    <mergeCell ref="A32:C3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5"/>
  <sheetViews>
    <sheetView view="pageBreakPreview" zoomScaleNormal="100" zoomScaleSheetLayoutView="100" workbookViewId="0">
      <pane xSplit="6" ySplit="4" topLeftCell="G14" activePane="bottomRight" state="frozen"/>
      <selection pane="topRight" activeCell="G1" sqref="G1"/>
      <selection pane="bottomLeft" activeCell="A5" sqref="A5"/>
      <selection pane="bottomRight" activeCell="H21" sqref="H21"/>
    </sheetView>
  </sheetViews>
  <sheetFormatPr defaultRowHeight="12.75" x14ac:dyDescent="0.2"/>
  <cols>
    <col min="1" max="1" width="8" customWidth="1"/>
    <col min="2" max="2" width="29" customWidth="1"/>
    <col min="3" max="3" width="5.28515625" customWidth="1"/>
    <col min="4" max="4" width="5" customWidth="1"/>
    <col min="5" max="5" width="5.7109375" bestFit="1" customWidth="1"/>
    <col min="6" max="6" width="7.7109375" bestFit="1" customWidth="1"/>
    <col min="7" max="7" width="7.7109375" style="1" bestFit="1" customWidth="1"/>
    <col min="8" max="8" width="13" customWidth="1"/>
    <col min="9" max="9" width="7.7109375" style="2" bestFit="1" customWidth="1"/>
    <col min="10" max="10" width="11.42578125" style="2" customWidth="1"/>
    <col min="11" max="11" width="7.7109375" style="2" bestFit="1" customWidth="1"/>
    <col min="12" max="12" width="11.28515625" style="2" customWidth="1"/>
    <col min="13" max="13" width="7.85546875" style="2" bestFit="1" customWidth="1"/>
    <col min="14" max="14" width="11.7109375" style="2" customWidth="1"/>
    <col min="15" max="15" width="9.42578125" style="2" bestFit="1" customWidth="1"/>
    <col min="16" max="16" width="11.85546875" style="2" customWidth="1"/>
    <col min="17" max="66" width="9.140625" style="2"/>
  </cols>
  <sheetData>
    <row r="1" spans="1:66" ht="58.5" customHeight="1" thickBot="1" x14ac:dyDescent="0.35">
      <c r="A1" s="110" t="s">
        <v>138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66" s="3" customFormat="1" ht="15" thickBot="1" x14ac:dyDescent="0.25">
      <c r="A2" s="107" t="s">
        <v>0</v>
      </c>
      <c r="B2" s="100" t="s">
        <v>1</v>
      </c>
      <c r="C2" s="100" t="s">
        <v>2</v>
      </c>
      <c r="D2" s="100"/>
      <c r="E2" s="179"/>
      <c r="F2" s="179"/>
      <c r="G2" s="178" t="s">
        <v>143</v>
      </c>
      <c r="H2" s="105"/>
      <c r="I2" s="105"/>
      <c r="J2" s="105"/>
      <c r="K2" s="105"/>
      <c r="L2" s="106"/>
      <c r="M2" s="106"/>
      <c r="N2" s="106"/>
      <c r="O2" s="106"/>
      <c r="P2" s="10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s="3" customFormat="1" ht="26.25" customHeight="1" x14ac:dyDescent="0.2">
      <c r="A3" s="108"/>
      <c r="B3" s="102"/>
      <c r="C3" s="102"/>
      <c r="D3" s="102"/>
      <c r="E3" s="180"/>
      <c r="F3" s="180"/>
      <c r="G3" s="99" t="s">
        <v>50</v>
      </c>
      <c r="H3" s="101"/>
      <c r="I3" s="99" t="s">
        <v>51</v>
      </c>
      <c r="J3" s="101"/>
      <c r="K3" s="99" t="s">
        <v>32</v>
      </c>
      <c r="L3" s="101"/>
      <c r="M3" s="99" t="s">
        <v>33</v>
      </c>
      <c r="N3" s="101"/>
      <c r="O3" s="99" t="s">
        <v>34</v>
      </c>
      <c r="P3" s="101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s="4" customFormat="1" ht="65.25" x14ac:dyDescent="0.2">
      <c r="A4" s="109"/>
      <c r="B4" s="103"/>
      <c r="C4" s="19" t="s">
        <v>3</v>
      </c>
      <c r="D4" s="19" t="s">
        <v>4</v>
      </c>
      <c r="E4" s="19" t="s">
        <v>5</v>
      </c>
      <c r="F4" s="20" t="s">
        <v>24</v>
      </c>
      <c r="G4" s="84" t="s">
        <v>135</v>
      </c>
      <c r="H4" s="85" t="s">
        <v>7</v>
      </c>
      <c r="I4" s="84" t="s">
        <v>135</v>
      </c>
      <c r="J4" s="85" t="s">
        <v>7</v>
      </c>
      <c r="K4" s="84" t="s">
        <v>135</v>
      </c>
      <c r="L4" s="85" t="s">
        <v>7</v>
      </c>
      <c r="M4" s="84" t="s">
        <v>135</v>
      </c>
      <c r="N4" s="85" t="s">
        <v>7</v>
      </c>
      <c r="O4" s="84" t="s">
        <v>135</v>
      </c>
      <c r="P4" s="85" t="s">
        <v>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s="10" customFormat="1" ht="24" x14ac:dyDescent="0.2">
      <c r="A5" s="76" t="s">
        <v>12</v>
      </c>
      <c r="B5" s="77" t="s">
        <v>53</v>
      </c>
      <c r="C5" s="22"/>
      <c r="D5" s="91"/>
      <c r="E5" s="17"/>
      <c r="F5" s="23"/>
      <c r="G5" s="78"/>
      <c r="H5" s="90">
        <f>SUM(H6,H21,H36,H56)</f>
        <v>0</v>
      </c>
      <c r="I5" s="12"/>
      <c r="J5" s="90">
        <f>SUM(J6,J21,J36,J56)</f>
        <v>0</v>
      </c>
      <c r="K5" s="12"/>
      <c r="L5" s="90">
        <f>SUM(L6,L21,L36,L56)</f>
        <v>0</v>
      </c>
      <c r="M5" s="12"/>
      <c r="N5" s="90">
        <f>SUM(N6,N21,N36,N56)</f>
        <v>0</v>
      </c>
      <c r="O5" s="12"/>
      <c r="P5" s="90">
        <f>SUM(P6,P21,P36,P56)</f>
        <v>0</v>
      </c>
    </row>
    <row r="6" spans="1:66" s="6" customFormat="1" ht="36" x14ac:dyDescent="0.2">
      <c r="A6" s="80" t="s">
        <v>13</v>
      </c>
      <c r="B6" s="75" t="s">
        <v>54</v>
      </c>
      <c r="C6" s="23"/>
      <c r="D6" s="23"/>
      <c r="E6" s="30">
        <v>73.19</v>
      </c>
      <c r="F6" s="17"/>
      <c r="G6" s="81"/>
      <c r="H6" s="71">
        <f>SUM(H7:H20)*$E6/100</f>
        <v>0</v>
      </c>
      <c r="I6" s="78"/>
      <c r="J6" s="71">
        <f>SUM(J7:J20)*$E6/100</f>
        <v>0</v>
      </c>
      <c r="K6" s="78"/>
      <c r="L6" s="71">
        <f>SUM(L7:L20)*$E6/100</f>
        <v>0</v>
      </c>
      <c r="M6" s="78"/>
      <c r="N6" s="71">
        <f>SUM(N7:N20)*$E6/100</f>
        <v>0</v>
      </c>
      <c r="O6" s="78"/>
      <c r="P6" s="71">
        <f>SUM(P7:P20)*$E6/100</f>
        <v>0</v>
      </c>
    </row>
    <row r="7" spans="1:66" s="6" customFormat="1" x14ac:dyDescent="0.2">
      <c r="A7" s="80" t="s">
        <v>17</v>
      </c>
      <c r="B7" s="74" t="s">
        <v>52</v>
      </c>
      <c r="C7" s="23"/>
      <c r="D7" s="23"/>
      <c r="E7" s="86"/>
      <c r="F7" s="87">
        <v>0</v>
      </c>
      <c r="G7" s="81"/>
      <c r="H7" s="82">
        <f>G7*$F7/100</f>
        <v>0</v>
      </c>
      <c r="I7" s="81"/>
      <c r="J7" s="82">
        <f>I7*$F7/100</f>
        <v>0</v>
      </c>
      <c r="K7" s="81"/>
      <c r="L7" s="82">
        <f>K7*$F7/100</f>
        <v>0</v>
      </c>
      <c r="M7" s="81"/>
      <c r="N7" s="82">
        <f>M7*$F7/100</f>
        <v>0</v>
      </c>
      <c r="O7" s="81"/>
      <c r="P7" s="82">
        <f>O7*$F7/100</f>
        <v>0</v>
      </c>
    </row>
    <row r="8" spans="1:66" s="6" customFormat="1" ht="36" x14ac:dyDescent="0.2">
      <c r="A8" s="80" t="s">
        <v>18</v>
      </c>
      <c r="B8" s="74" t="s">
        <v>65</v>
      </c>
      <c r="C8" s="23"/>
      <c r="D8" s="23"/>
      <c r="E8" s="23"/>
      <c r="F8" s="87">
        <v>0</v>
      </c>
      <c r="G8" s="81"/>
      <c r="H8" s="82">
        <f t="shared" ref="H8:H20" si="0">G8*$F8/100</f>
        <v>0</v>
      </c>
      <c r="I8" s="81"/>
      <c r="J8" s="82">
        <f t="shared" ref="J8:J20" si="1">I8*$F8/100</f>
        <v>0</v>
      </c>
      <c r="K8" s="81"/>
      <c r="L8" s="82">
        <f t="shared" ref="L8:L20" si="2">K8*$F8/100</f>
        <v>0</v>
      </c>
      <c r="M8" s="81"/>
      <c r="N8" s="82">
        <f t="shared" ref="N8:N20" si="3">M8*$F8/100</f>
        <v>0</v>
      </c>
      <c r="O8" s="81"/>
      <c r="P8" s="82">
        <f t="shared" ref="P8:P20" si="4">O8*$F8/100</f>
        <v>0</v>
      </c>
    </row>
    <row r="9" spans="1:66" s="6" customFormat="1" ht="36" x14ac:dyDescent="0.2">
      <c r="A9" s="80" t="s">
        <v>19</v>
      </c>
      <c r="B9" s="74" t="s">
        <v>66</v>
      </c>
      <c r="C9" s="23"/>
      <c r="D9" s="23"/>
      <c r="E9" s="23"/>
      <c r="F9" s="87">
        <v>24.8</v>
      </c>
      <c r="G9" s="81"/>
      <c r="H9" s="82">
        <f t="shared" si="0"/>
        <v>0</v>
      </c>
      <c r="I9" s="81"/>
      <c r="J9" s="82">
        <f t="shared" si="1"/>
        <v>0</v>
      </c>
      <c r="K9" s="81"/>
      <c r="L9" s="82">
        <f t="shared" si="2"/>
        <v>0</v>
      </c>
      <c r="M9" s="81"/>
      <c r="N9" s="82">
        <f t="shared" si="3"/>
        <v>0</v>
      </c>
      <c r="O9" s="81"/>
      <c r="P9" s="82">
        <f t="shared" si="4"/>
        <v>0</v>
      </c>
    </row>
    <row r="10" spans="1:66" s="6" customFormat="1" ht="36" x14ac:dyDescent="0.2">
      <c r="A10" s="80" t="s">
        <v>20</v>
      </c>
      <c r="B10" s="74" t="s">
        <v>67</v>
      </c>
      <c r="C10" s="23"/>
      <c r="D10" s="23"/>
      <c r="E10" s="23"/>
      <c r="F10" s="87">
        <v>13.64</v>
      </c>
      <c r="G10" s="81"/>
      <c r="H10" s="82">
        <f t="shared" si="0"/>
        <v>0</v>
      </c>
      <c r="I10" s="81"/>
      <c r="J10" s="82">
        <f t="shared" si="1"/>
        <v>0</v>
      </c>
      <c r="K10" s="81"/>
      <c r="L10" s="82">
        <f t="shared" si="2"/>
        <v>0</v>
      </c>
      <c r="M10" s="81"/>
      <c r="N10" s="82">
        <f t="shared" si="3"/>
        <v>0</v>
      </c>
      <c r="O10" s="81"/>
      <c r="P10" s="82">
        <f t="shared" si="4"/>
        <v>0</v>
      </c>
    </row>
    <row r="11" spans="1:66" s="6" customFormat="1" ht="48" x14ac:dyDescent="0.2">
      <c r="A11" s="80" t="s">
        <v>21</v>
      </c>
      <c r="B11" s="74" t="s">
        <v>68</v>
      </c>
      <c r="C11" s="23"/>
      <c r="D11" s="23"/>
      <c r="E11" s="23"/>
      <c r="F11" s="87">
        <v>10.9</v>
      </c>
      <c r="G11" s="81"/>
      <c r="H11" s="82">
        <f t="shared" si="0"/>
        <v>0</v>
      </c>
      <c r="I11" s="81"/>
      <c r="J11" s="82">
        <f t="shared" si="1"/>
        <v>0</v>
      </c>
      <c r="K11" s="81"/>
      <c r="L11" s="82">
        <f t="shared" si="2"/>
        <v>0</v>
      </c>
      <c r="M11" s="81"/>
      <c r="N11" s="82">
        <f t="shared" si="3"/>
        <v>0</v>
      </c>
      <c r="O11" s="81"/>
      <c r="P11" s="82">
        <f t="shared" si="4"/>
        <v>0</v>
      </c>
    </row>
    <row r="12" spans="1:66" s="6" customFormat="1" ht="36" x14ac:dyDescent="0.2">
      <c r="A12" s="80" t="s">
        <v>22</v>
      </c>
      <c r="B12" s="74" t="s">
        <v>134</v>
      </c>
      <c r="C12" s="23"/>
      <c r="D12" s="23"/>
      <c r="E12" s="23"/>
      <c r="F12" s="87">
        <v>2</v>
      </c>
      <c r="G12" s="81"/>
      <c r="H12" s="82">
        <f t="shared" si="0"/>
        <v>0</v>
      </c>
      <c r="I12" s="81"/>
      <c r="J12" s="82">
        <f t="shared" si="1"/>
        <v>0</v>
      </c>
      <c r="K12" s="81"/>
      <c r="L12" s="82">
        <f t="shared" si="2"/>
        <v>0</v>
      </c>
      <c r="M12" s="81"/>
      <c r="N12" s="82">
        <f t="shared" si="3"/>
        <v>0</v>
      </c>
      <c r="O12" s="81"/>
      <c r="P12" s="82">
        <f t="shared" si="4"/>
        <v>0</v>
      </c>
    </row>
    <row r="13" spans="1:66" s="6" customFormat="1" ht="48" x14ac:dyDescent="0.2">
      <c r="A13" s="80" t="s">
        <v>23</v>
      </c>
      <c r="B13" s="74" t="s">
        <v>131</v>
      </c>
      <c r="C13" s="23"/>
      <c r="D13" s="23"/>
      <c r="E13" s="23"/>
      <c r="F13" s="87">
        <v>16.97</v>
      </c>
      <c r="G13" s="81"/>
      <c r="H13" s="82">
        <f t="shared" si="0"/>
        <v>0</v>
      </c>
      <c r="I13" s="81"/>
      <c r="J13" s="82">
        <f t="shared" si="1"/>
        <v>0</v>
      </c>
      <c r="K13" s="81"/>
      <c r="L13" s="82">
        <f t="shared" si="2"/>
        <v>0</v>
      </c>
      <c r="M13" s="81"/>
      <c r="N13" s="82">
        <f t="shared" si="3"/>
        <v>0</v>
      </c>
      <c r="O13" s="81"/>
      <c r="P13" s="82">
        <f t="shared" si="4"/>
        <v>0</v>
      </c>
    </row>
    <row r="14" spans="1:66" s="6" customFormat="1" ht="24" x14ac:dyDescent="0.2">
      <c r="A14" s="80" t="s">
        <v>58</v>
      </c>
      <c r="B14" s="74" t="s">
        <v>69</v>
      </c>
      <c r="C14" s="23"/>
      <c r="D14" s="23"/>
      <c r="E14" s="23"/>
      <c r="F14" s="87">
        <v>22.59</v>
      </c>
      <c r="G14" s="81"/>
      <c r="H14" s="82">
        <f t="shared" si="0"/>
        <v>0</v>
      </c>
      <c r="I14" s="81"/>
      <c r="J14" s="82">
        <f t="shared" si="1"/>
        <v>0</v>
      </c>
      <c r="K14" s="81"/>
      <c r="L14" s="82">
        <f t="shared" si="2"/>
        <v>0</v>
      </c>
      <c r="M14" s="81"/>
      <c r="N14" s="82">
        <f t="shared" si="3"/>
        <v>0</v>
      </c>
      <c r="O14" s="81"/>
      <c r="P14" s="82">
        <f t="shared" si="4"/>
        <v>0</v>
      </c>
    </row>
    <row r="15" spans="1:66" s="6" customFormat="1" ht="36" x14ac:dyDescent="0.2">
      <c r="A15" s="80" t="s">
        <v>59</v>
      </c>
      <c r="B15" s="74" t="s">
        <v>70</v>
      </c>
      <c r="C15" s="23"/>
      <c r="D15" s="23"/>
      <c r="E15" s="23"/>
      <c r="F15" s="87">
        <v>6.89</v>
      </c>
      <c r="G15" s="81"/>
      <c r="H15" s="82">
        <f t="shared" si="0"/>
        <v>0</v>
      </c>
      <c r="I15" s="81"/>
      <c r="J15" s="82">
        <f t="shared" si="1"/>
        <v>0</v>
      </c>
      <c r="K15" s="81"/>
      <c r="L15" s="82">
        <f t="shared" si="2"/>
        <v>0</v>
      </c>
      <c r="M15" s="81"/>
      <c r="N15" s="82">
        <f t="shared" si="3"/>
        <v>0</v>
      </c>
      <c r="O15" s="81"/>
      <c r="P15" s="82">
        <f t="shared" si="4"/>
        <v>0</v>
      </c>
    </row>
    <row r="16" spans="1:66" s="6" customFormat="1" x14ac:dyDescent="0.2">
      <c r="A16" s="80" t="s">
        <v>60</v>
      </c>
      <c r="B16" s="74" t="s">
        <v>71</v>
      </c>
      <c r="C16" s="23"/>
      <c r="D16" s="23"/>
      <c r="E16" s="23"/>
      <c r="F16" s="87">
        <v>0</v>
      </c>
      <c r="G16" s="81"/>
      <c r="H16" s="82">
        <f t="shared" si="0"/>
        <v>0</v>
      </c>
      <c r="I16" s="81"/>
      <c r="J16" s="82">
        <f t="shared" si="1"/>
        <v>0</v>
      </c>
      <c r="K16" s="81"/>
      <c r="L16" s="82">
        <f t="shared" si="2"/>
        <v>0</v>
      </c>
      <c r="M16" s="81"/>
      <c r="N16" s="82">
        <f t="shared" si="3"/>
        <v>0</v>
      </c>
      <c r="O16" s="81"/>
      <c r="P16" s="82">
        <f t="shared" si="4"/>
        <v>0</v>
      </c>
    </row>
    <row r="17" spans="1:16" s="6" customFormat="1" x14ac:dyDescent="0.2">
      <c r="A17" s="80" t="s">
        <v>61</v>
      </c>
      <c r="B17" s="74" t="s">
        <v>72</v>
      </c>
      <c r="C17" s="23"/>
      <c r="D17" s="23"/>
      <c r="E17" s="23"/>
      <c r="F17" s="87">
        <v>1.46</v>
      </c>
      <c r="G17" s="81"/>
      <c r="H17" s="82">
        <f t="shared" si="0"/>
        <v>0</v>
      </c>
      <c r="I17" s="81"/>
      <c r="J17" s="82">
        <f t="shared" si="1"/>
        <v>0</v>
      </c>
      <c r="K17" s="81"/>
      <c r="L17" s="82">
        <f t="shared" si="2"/>
        <v>0</v>
      </c>
      <c r="M17" s="81"/>
      <c r="N17" s="82">
        <f t="shared" si="3"/>
        <v>0</v>
      </c>
      <c r="O17" s="81"/>
      <c r="P17" s="82">
        <f t="shared" si="4"/>
        <v>0</v>
      </c>
    </row>
    <row r="18" spans="1:16" s="6" customFormat="1" x14ac:dyDescent="0.2">
      <c r="A18" s="80" t="s">
        <v>62</v>
      </c>
      <c r="B18" s="74" t="s">
        <v>73</v>
      </c>
      <c r="C18" s="23"/>
      <c r="D18" s="23"/>
      <c r="E18" s="23"/>
      <c r="F18" s="87">
        <v>0</v>
      </c>
      <c r="G18" s="81"/>
      <c r="H18" s="82">
        <f t="shared" si="0"/>
        <v>0</v>
      </c>
      <c r="I18" s="81"/>
      <c r="J18" s="82">
        <f t="shared" si="1"/>
        <v>0</v>
      </c>
      <c r="K18" s="81"/>
      <c r="L18" s="82">
        <f t="shared" si="2"/>
        <v>0</v>
      </c>
      <c r="M18" s="81"/>
      <c r="N18" s="82">
        <f t="shared" si="3"/>
        <v>0</v>
      </c>
      <c r="O18" s="81"/>
      <c r="P18" s="82">
        <f t="shared" si="4"/>
        <v>0</v>
      </c>
    </row>
    <row r="19" spans="1:16" s="6" customFormat="1" x14ac:dyDescent="0.2">
      <c r="A19" s="80" t="s">
        <v>63</v>
      </c>
      <c r="B19" s="74" t="s">
        <v>74</v>
      </c>
      <c r="C19" s="23"/>
      <c r="D19" s="23"/>
      <c r="E19" s="23"/>
      <c r="F19" s="87">
        <v>0.57999999999999996</v>
      </c>
      <c r="G19" s="81"/>
      <c r="H19" s="82">
        <f t="shared" si="0"/>
        <v>0</v>
      </c>
      <c r="I19" s="81"/>
      <c r="J19" s="82">
        <f t="shared" si="1"/>
        <v>0</v>
      </c>
      <c r="K19" s="81"/>
      <c r="L19" s="82">
        <f t="shared" si="2"/>
        <v>0</v>
      </c>
      <c r="M19" s="81"/>
      <c r="N19" s="82">
        <f t="shared" si="3"/>
        <v>0</v>
      </c>
      <c r="O19" s="81"/>
      <c r="P19" s="82">
        <f t="shared" si="4"/>
        <v>0</v>
      </c>
    </row>
    <row r="20" spans="1:16" s="6" customFormat="1" ht="24" x14ac:dyDescent="0.2">
      <c r="A20" s="80" t="s">
        <v>64</v>
      </c>
      <c r="B20" s="74" t="s">
        <v>75</v>
      </c>
      <c r="C20" s="23"/>
      <c r="D20" s="23"/>
      <c r="E20" s="23"/>
      <c r="F20" s="87">
        <v>0.17</v>
      </c>
      <c r="G20" s="81"/>
      <c r="H20" s="82">
        <f t="shared" si="0"/>
        <v>0</v>
      </c>
      <c r="I20" s="81"/>
      <c r="J20" s="82">
        <f t="shared" si="1"/>
        <v>0</v>
      </c>
      <c r="K20" s="81"/>
      <c r="L20" s="82">
        <f t="shared" si="2"/>
        <v>0</v>
      </c>
      <c r="M20" s="81"/>
      <c r="N20" s="82">
        <f t="shared" si="3"/>
        <v>0</v>
      </c>
      <c r="O20" s="81"/>
      <c r="P20" s="82">
        <f t="shared" si="4"/>
        <v>0</v>
      </c>
    </row>
    <row r="21" spans="1:16" s="6" customFormat="1" ht="48" x14ac:dyDescent="0.2">
      <c r="A21" s="80" t="s">
        <v>14</v>
      </c>
      <c r="B21" s="75" t="s">
        <v>76</v>
      </c>
      <c r="C21" s="23"/>
      <c r="D21" s="23"/>
      <c r="E21" s="87">
        <v>10.26</v>
      </c>
      <c r="F21" s="89"/>
      <c r="G21" s="81"/>
      <c r="H21" s="71">
        <f>SUM(H22:H35)*$E21/100</f>
        <v>0</v>
      </c>
      <c r="I21" s="78"/>
      <c r="J21" s="71">
        <f>SUM(J22:J35)*$E21/100</f>
        <v>0</v>
      </c>
      <c r="K21" s="78"/>
      <c r="L21" s="71">
        <f>SUM(L22:L35)*$E21/100</f>
        <v>0</v>
      </c>
      <c r="M21" s="78"/>
      <c r="N21" s="71">
        <f>SUM(N22:N35)*$E21/100</f>
        <v>0</v>
      </c>
      <c r="O21" s="78"/>
      <c r="P21" s="71">
        <f>SUM(P22:P35)*$E21/100</f>
        <v>0</v>
      </c>
    </row>
    <row r="22" spans="1:16" s="6" customFormat="1" x14ac:dyDescent="0.2">
      <c r="A22" s="80" t="s">
        <v>77</v>
      </c>
      <c r="B22" s="74" t="s">
        <v>52</v>
      </c>
      <c r="C22" s="23"/>
      <c r="D22" s="23"/>
      <c r="E22" s="23"/>
      <c r="F22" s="30">
        <v>10.09</v>
      </c>
      <c r="G22" s="81"/>
      <c r="H22" s="82">
        <f>G22*$F22/100</f>
        <v>0</v>
      </c>
      <c r="I22" s="81"/>
      <c r="J22" s="82">
        <f>I22*$F22/100</f>
        <v>0</v>
      </c>
      <c r="K22" s="81"/>
      <c r="L22" s="82">
        <f>K22*$F22/100</f>
        <v>0</v>
      </c>
      <c r="M22" s="81"/>
      <c r="N22" s="82">
        <f>M22*$F22/100</f>
        <v>0</v>
      </c>
      <c r="O22" s="81"/>
      <c r="P22" s="82">
        <f>O22*$F22/100</f>
        <v>0</v>
      </c>
    </row>
    <row r="23" spans="1:16" s="6" customFormat="1" ht="36" x14ac:dyDescent="0.2">
      <c r="A23" s="80" t="s">
        <v>78</v>
      </c>
      <c r="B23" s="74" t="s">
        <v>65</v>
      </c>
      <c r="C23" s="23"/>
      <c r="D23" s="23"/>
      <c r="E23" s="23"/>
      <c r="F23" s="30">
        <v>2</v>
      </c>
      <c r="G23" s="81"/>
      <c r="H23" s="82">
        <f t="shared" ref="H23:P47" si="5">G23*$F23/100</f>
        <v>0</v>
      </c>
      <c r="I23" s="81"/>
      <c r="J23" s="82">
        <f t="shared" ref="J23:J35" si="6">I23*$F23/100</f>
        <v>0</v>
      </c>
      <c r="K23" s="81"/>
      <c r="L23" s="82">
        <f t="shared" ref="L23:L35" si="7">K23*$F23/100</f>
        <v>0</v>
      </c>
      <c r="M23" s="81"/>
      <c r="N23" s="82">
        <f t="shared" ref="N23:N35" si="8">M23*$F23/100</f>
        <v>0</v>
      </c>
      <c r="O23" s="81"/>
      <c r="P23" s="82">
        <f t="shared" ref="P23:P35" si="9">O23*$F23/100</f>
        <v>0</v>
      </c>
    </row>
    <row r="24" spans="1:16" s="6" customFormat="1" ht="36" x14ac:dyDescent="0.2">
      <c r="A24" s="80" t="s">
        <v>79</v>
      </c>
      <c r="B24" s="74" t="s">
        <v>66</v>
      </c>
      <c r="C24" s="23"/>
      <c r="D24" s="23"/>
      <c r="E24" s="23"/>
      <c r="F24" s="30">
        <v>10.97</v>
      </c>
      <c r="G24" s="81"/>
      <c r="H24" s="82">
        <f t="shared" si="5"/>
        <v>0</v>
      </c>
      <c r="I24" s="81"/>
      <c r="J24" s="82">
        <f t="shared" si="6"/>
        <v>0</v>
      </c>
      <c r="K24" s="81"/>
      <c r="L24" s="82">
        <f t="shared" si="7"/>
        <v>0</v>
      </c>
      <c r="M24" s="81"/>
      <c r="N24" s="82">
        <f t="shared" si="8"/>
        <v>0</v>
      </c>
      <c r="O24" s="81"/>
      <c r="P24" s="82">
        <f t="shared" si="9"/>
        <v>0</v>
      </c>
    </row>
    <row r="25" spans="1:16" s="6" customFormat="1" ht="36" x14ac:dyDescent="0.2">
      <c r="A25" s="80" t="s">
        <v>80</v>
      </c>
      <c r="B25" s="74" t="s">
        <v>67</v>
      </c>
      <c r="C25" s="23"/>
      <c r="D25" s="23"/>
      <c r="E25" s="23"/>
      <c r="F25" s="30">
        <v>25</v>
      </c>
      <c r="G25" s="81"/>
      <c r="H25" s="82">
        <f t="shared" si="5"/>
        <v>0</v>
      </c>
      <c r="I25" s="81"/>
      <c r="J25" s="82">
        <f t="shared" si="6"/>
        <v>0</v>
      </c>
      <c r="K25" s="81"/>
      <c r="L25" s="82">
        <f t="shared" si="7"/>
        <v>0</v>
      </c>
      <c r="M25" s="81"/>
      <c r="N25" s="82">
        <f t="shared" si="8"/>
        <v>0</v>
      </c>
      <c r="O25" s="81"/>
      <c r="P25" s="82">
        <f t="shared" si="9"/>
        <v>0</v>
      </c>
    </row>
    <row r="26" spans="1:16" s="6" customFormat="1" ht="48" x14ac:dyDescent="0.2">
      <c r="A26" s="83" t="s">
        <v>81</v>
      </c>
      <c r="B26" s="74" t="s">
        <v>68</v>
      </c>
      <c r="C26" s="23"/>
      <c r="D26" s="23"/>
      <c r="E26" s="23"/>
      <c r="F26" s="30">
        <v>15</v>
      </c>
      <c r="G26" s="81"/>
      <c r="H26" s="82">
        <f t="shared" si="5"/>
        <v>0</v>
      </c>
      <c r="I26" s="81"/>
      <c r="J26" s="82">
        <f t="shared" si="6"/>
        <v>0</v>
      </c>
      <c r="K26" s="81"/>
      <c r="L26" s="82">
        <f t="shared" si="7"/>
        <v>0</v>
      </c>
      <c r="M26" s="81"/>
      <c r="N26" s="82">
        <f t="shared" si="8"/>
        <v>0</v>
      </c>
      <c r="O26" s="81"/>
      <c r="P26" s="82">
        <f t="shared" si="9"/>
        <v>0</v>
      </c>
    </row>
    <row r="27" spans="1:16" s="6" customFormat="1" ht="36" x14ac:dyDescent="0.2">
      <c r="A27" s="83" t="s">
        <v>82</v>
      </c>
      <c r="B27" s="74" t="s">
        <v>134</v>
      </c>
      <c r="C27" s="23"/>
      <c r="D27" s="23"/>
      <c r="E27" s="23"/>
      <c r="F27" s="30">
        <v>2</v>
      </c>
      <c r="G27" s="81"/>
      <c r="H27" s="82">
        <f t="shared" si="5"/>
        <v>0</v>
      </c>
      <c r="I27" s="81"/>
      <c r="J27" s="82">
        <f t="shared" si="6"/>
        <v>0</v>
      </c>
      <c r="K27" s="81"/>
      <c r="L27" s="82">
        <f t="shared" si="7"/>
        <v>0</v>
      </c>
      <c r="M27" s="81"/>
      <c r="N27" s="82">
        <f t="shared" si="8"/>
        <v>0</v>
      </c>
      <c r="O27" s="81"/>
      <c r="P27" s="82">
        <f t="shared" si="9"/>
        <v>0</v>
      </c>
    </row>
    <row r="28" spans="1:16" s="6" customFormat="1" ht="48" x14ac:dyDescent="0.2">
      <c r="A28" s="83" t="s">
        <v>83</v>
      </c>
      <c r="B28" s="74" t="s">
        <v>132</v>
      </c>
      <c r="C28" s="23"/>
      <c r="D28" s="23"/>
      <c r="E28" s="23"/>
      <c r="F28" s="30">
        <v>15</v>
      </c>
      <c r="G28" s="81"/>
      <c r="H28" s="82">
        <f t="shared" si="5"/>
        <v>0</v>
      </c>
      <c r="I28" s="81"/>
      <c r="J28" s="82">
        <f t="shared" si="6"/>
        <v>0</v>
      </c>
      <c r="K28" s="81"/>
      <c r="L28" s="82">
        <f t="shared" si="7"/>
        <v>0</v>
      </c>
      <c r="M28" s="81"/>
      <c r="N28" s="82">
        <f t="shared" si="8"/>
        <v>0</v>
      </c>
      <c r="O28" s="81"/>
      <c r="P28" s="82">
        <f t="shared" si="9"/>
        <v>0</v>
      </c>
    </row>
    <row r="29" spans="1:16" s="6" customFormat="1" ht="24" x14ac:dyDescent="0.2">
      <c r="A29" s="83" t="s">
        <v>84</v>
      </c>
      <c r="B29" s="74" t="s">
        <v>69</v>
      </c>
      <c r="C29" s="23"/>
      <c r="D29" s="23"/>
      <c r="E29" s="23"/>
      <c r="F29" s="30">
        <v>1</v>
      </c>
      <c r="G29" s="81"/>
      <c r="H29" s="82">
        <f t="shared" si="5"/>
        <v>0</v>
      </c>
      <c r="I29" s="81"/>
      <c r="J29" s="82">
        <f t="shared" si="6"/>
        <v>0</v>
      </c>
      <c r="K29" s="81"/>
      <c r="L29" s="82">
        <f t="shared" si="7"/>
        <v>0</v>
      </c>
      <c r="M29" s="81"/>
      <c r="N29" s="82">
        <f t="shared" si="8"/>
        <v>0</v>
      </c>
      <c r="O29" s="81"/>
      <c r="P29" s="82">
        <f t="shared" si="9"/>
        <v>0</v>
      </c>
    </row>
    <row r="30" spans="1:16" s="6" customFormat="1" ht="36" x14ac:dyDescent="0.2">
      <c r="A30" s="83" t="s">
        <v>85</v>
      </c>
      <c r="B30" s="74" t="s">
        <v>70</v>
      </c>
      <c r="C30" s="23"/>
      <c r="D30" s="23"/>
      <c r="E30" s="23"/>
      <c r="F30" s="30">
        <v>8.44</v>
      </c>
      <c r="G30" s="81"/>
      <c r="H30" s="82">
        <f t="shared" si="5"/>
        <v>0</v>
      </c>
      <c r="I30" s="81"/>
      <c r="J30" s="82">
        <f t="shared" si="6"/>
        <v>0</v>
      </c>
      <c r="K30" s="81"/>
      <c r="L30" s="82">
        <f t="shared" si="7"/>
        <v>0</v>
      </c>
      <c r="M30" s="81"/>
      <c r="N30" s="82">
        <f t="shared" si="8"/>
        <v>0</v>
      </c>
      <c r="O30" s="81"/>
      <c r="P30" s="82">
        <f t="shared" si="9"/>
        <v>0</v>
      </c>
    </row>
    <row r="31" spans="1:16" s="6" customFormat="1" x14ac:dyDescent="0.2">
      <c r="A31" s="83" t="s">
        <v>86</v>
      </c>
      <c r="B31" s="74" t="s">
        <v>71</v>
      </c>
      <c r="C31" s="23"/>
      <c r="D31" s="23"/>
      <c r="E31" s="23"/>
      <c r="F31" s="30">
        <v>0</v>
      </c>
      <c r="G31" s="81"/>
      <c r="H31" s="82">
        <f t="shared" si="5"/>
        <v>0</v>
      </c>
      <c r="I31" s="81"/>
      <c r="J31" s="82">
        <f t="shared" si="6"/>
        <v>0</v>
      </c>
      <c r="K31" s="81"/>
      <c r="L31" s="82">
        <f t="shared" si="7"/>
        <v>0</v>
      </c>
      <c r="M31" s="81"/>
      <c r="N31" s="82">
        <f t="shared" si="8"/>
        <v>0</v>
      </c>
      <c r="O31" s="81"/>
      <c r="P31" s="82">
        <f t="shared" si="9"/>
        <v>0</v>
      </c>
    </row>
    <row r="32" spans="1:16" s="6" customFormat="1" x14ac:dyDescent="0.2">
      <c r="A32" s="83" t="s">
        <v>87</v>
      </c>
      <c r="B32" s="74" t="s">
        <v>72</v>
      </c>
      <c r="C32" s="23"/>
      <c r="D32" s="23"/>
      <c r="E32" s="23"/>
      <c r="F32" s="30">
        <v>10</v>
      </c>
      <c r="G32" s="81"/>
      <c r="H32" s="82">
        <f t="shared" si="5"/>
        <v>0</v>
      </c>
      <c r="I32" s="81"/>
      <c r="J32" s="82">
        <f t="shared" si="6"/>
        <v>0</v>
      </c>
      <c r="K32" s="81"/>
      <c r="L32" s="82">
        <f t="shared" si="7"/>
        <v>0</v>
      </c>
      <c r="M32" s="81"/>
      <c r="N32" s="82">
        <f t="shared" si="8"/>
        <v>0</v>
      </c>
      <c r="O32" s="81"/>
      <c r="P32" s="82">
        <f t="shared" si="9"/>
        <v>0</v>
      </c>
    </row>
    <row r="33" spans="1:16" s="6" customFormat="1" x14ac:dyDescent="0.2">
      <c r="A33" s="83" t="s">
        <v>88</v>
      </c>
      <c r="B33" s="74" t="s">
        <v>73</v>
      </c>
      <c r="C33" s="23"/>
      <c r="D33" s="23"/>
      <c r="E33" s="23"/>
      <c r="F33" s="30">
        <v>0</v>
      </c>
      <c r="G33" s="81"/>
      <c r="H33" s="82">
        <f t="shared" si="5"/>
        <v>0</v>
      </c>
      <c r="I33" s="81"/>
      <c r="J33" s="82">
        <f t="shared" si="6"/>
        <v>0</v>
      </c>
      <c r="K33" s="81"/>
      <c r="L33" s="82">
        <f t="shared" si="7"/>
        <v>0</v>
      </c>
      <c r="M33" s="81"/>
      <c r="N33" s="82">
        <f t="shared" si="8"/>
        <v>0</v>
      </c>
      <c r="O33" s="81"/>
      <c r="P33" s="82">
        <f t="shared" si="9"/>
        <v>0</v>
      </c>
    </row>
    <row r="34" spans="1:16" s="6" customFormat="1" x14ac:dyDescent="0.2">
      <c r="A34" s="83" t="s">
        <v>89</v>
      </c>
      <c r="B34" s="74" t="s">
        <v>74</v>
      </c>
      <c r="C34" s="23"/>
      <c r="D34" s="23"/>
      <c r="E34" s="23"/>
      <c r="F34" s="30">
        <v>0</v>
      </c>
      <c r="G34" s="81"/>
      <c r="H34" s="82">
        <f t="shared" si="5"/>
        <v>0</v>
      </c>
      <c r="I34" s="81"/>
      <c r="J34" s="82">
        <f t="shared" si="6"/>
        <v>0</v>
      </c>
      <c r="K34" s="81"/>
      <c r="L34" s="82">
        <f t="shared" si="7"/>
        <v>0</v>
      </c>
      <c r="M34" s="81"/>
      <c r="N34" s="82">
        <f t="shared" si="8"/>
        <v>0</v>
      </c>
      <c r="O34" s="81"/>
      <c r="P34" s="82">
        <f t="shared" si="9"/>
        <v>0</v>
      </c>
    </row>
    <row r="35" spans="1:16" s="6" customFormat="1" ht="24" x14ac:dyDescent="0.2">
      <c r="A35" s="83" t="s">
        <v>90</v>
      </c>
      <c r="B35" s="74" t="s">
        <v>75</v>
      </c>
      <c r="C35" s="23"/>
      <c r="D35" s="23"/>
      <c r="E35" s="23"/>
      <c r="F35" s="30">
        <v>0.5</v>
      </c>
      <c r="G35" s="81"/>
      <c r="H35" s="82">
        <f t="shared" si="5"/>
        <v>0</v>
      </c>
      <c r="I35" s="81"/>
      <c r="J35" s="82">
        <f t="shared" si="6"/>
        <v>0</v>
      </c>
      <c r="K35" s="81"/>
      <c r="L35" s="82">
        <f t="shared" si="7"/>
        <v>0</v>
      </c>
      <c r="M35" s="81"/>
      <c r="N35" s="82">
        <f t="shared" si="8"/>
        <v>0</v>
      </c>
      <c r="O35" s="81"/>
      <c r="P35" s="82">
        <f t="shared" si="9"/>
        <v>0</v>
      </c>
    </row>
    <row r="36" spans="1:16" s="6" customFormat="1" ht="48" x14ac:dyDescent="0.2">
      <c r="A36" s="80" t="s">
        <v>91</v>
      </c>
      <c r="B36" s="75" t="s">
        <v>105</v>
      </c>
      <c r="C36" s="23"/>
      <c r="D36" s="23"/>
      <c r="E36" s="30">
        <v>1.65</v>
      </c>
      <c r="F36" s="86"/>
      <c r="G36" s="81"/>
      <c r="H36" s="71">
        <f>SUM(H37:H45)*$E36/100</f>
        <v>0</v>
      </c>
      <c r="I36" s="81"/>
      <c r="J36" s="71">
        <f>SUM(J37:J45)*$E36/100</f>
        <v>0</v>
      </c>
      <c r="K36" s="81"/>
      <c r="L36" s="71">
        <f>SUM(L37:L45)*$E36/100</f>
        <v>0</v>
      </c>
      <c r="M36" s="81"/>
      <c r="N36" s="71">
        <f>SUM(N37:N45)*$E36/100</f>
        <v>0</v>
      </c>
      <c r="O36" s="81"/>
      <c r="P36" s="71">
        <f>SUM(P37:P45)*$E36/100</f>
        <v>0</v>
      </c>
    </row>
    <row r="37" spans="1:16" s="6" customFormat="1" x14ac:dyDescent="0.2">
      <c r="A37" s="80" t="s">
        <v>92</v>
      </c>
      <c r="B37" s="74" t="s">
        <v>52</v>
      </c>
      <c r="C37" s="23"/>
      <c r="D37" s="23"/>
      <c r="E37" s="23"/>
      <c r="F37" s="30">
        <v>22.16</v>
      </c>
      <c r="G37" s="81"/>
      <c r="H37" s="82">
        <f t="shared" si="5"/>
        <v>0</v>
      </c>
      <c r="I37" s="81"/>
      <c r="J37" s="82">
        <f t="shared" si="5"/>
        <v>0</v>
      </c>
      <c r="K37" s="81"/>
      <c r="L37" s="82">
        <f t="shared" si="5"/>
        <v>0</v>
      </c>
      <c r="M37" s="81"/>
      <c r="N37" s="82">
        <f t="shared" si="5"/>
        <v>0</v>
      </c>
      <c r="O37" s="81"/>
      <c r="P37" s="82">
        <f t="shared" si="5"/>
        <v>0</v>
      </c>
    </row>
    <row r="38" spans="1:16" s="6" customFormat="1" ht="24" x14ac:dyDescent="0.2">
      <c r="A38" s="80" t="s">
        <v>93</v>
      </c>
      <c r="B38" s="74" t="s">
        <v>101</v>
      </c>
      <c r="C38" s="23"/>
      <c r="D38" s="23"/>
      <c r="E38" s="23"/>
      <c r="F38" s="30">
        <v>30.12</v>
      </c>
      <c r="G38" s="81"/>
      <c r="H38" s="82">
        <f t="shared" si="5"/>
        <v>0</v>
      </c>
      <c r="I38" s="81"/>
      <c r="J38" s="82">
        <f t="shared" ref="J38" si="10">I38*$F38/100</f>
        <v>0</v>
      </c>
      <c r="K38" s="81"/>
      <c r="L38" s="82">
        <f t="shared" ref="L38" si="11">K38*$F38/100</f>
        <v>0</v>
      </c>
      <c r="M38" s="81"/>
      <c r="N38" s="82">
        <f t="shared" ref="N38" si="12">M38*$F38/100</f>
        <v>0</v>
      </c>
      <c r="O38" s="81"/>
      <c r="P38" s="82">
        <f t="shared" ref="P38" si="13">O38*$F38/100</f>
        <v>0</v>
      </c>
    </row>
    <row r="39" spans="1:16" s="6" customFormat="1" ht="24" x14ac:dyDescent="0.2">
      <c r="A39" s="80" t="s">
        <v>94</v>
      </c>
      <c r="B39" s="74" t="s">
        <v>102</v>
      </c>
      <c r="C39" s="23"/>
      <c r="D39" s="23"/>
      <c r="E39" s="23"/>
      <c r="F39" s="30">
        <v>5</v>
      </c>
      <c r="G39" s="81"/>
      <c r="H39" s="82">
        <f t="shared" si="5"/>
        <v>0</v>
      </c>
      <c r="I39" s="81"/>
      <c r="J39" s="82">
        <f t="shared" ref="J39" si="14">I39*$F39/100</f>
        <v>0</v>
      </c>
      <c r="K39" s="81"/>
      <c r="L39" s="82">
        <f t="shared" ref="L39" si="15">K39*$F39/100</f>
        <v>0</v>
      </c>
      <c r="M39" s="81"/>
      <c r="N39" s="82">
        <f t="shared" ref="N39" si="16">M39*$F39/100</f>
        <v>0</v>
      </c>
      <c r="O39" s="81"/>
      <c r="P39" s="82">
        <f t="shared" ref="P39" si="17">O39*$F39/100</f>
        <v>0</v>
      </c>
    </row>
    <row r="40" spans="1:16" s="6" customFormat="1" ht="24" x14ac:dyDescent="0.2">
      <c r="A40" s="80" t="s">
        <v>95</v>
      </c>
      <c r="B40" s="74" t="s">
        <v>103</v>
      </c>
      <c r="C40" s="23"/>
      <c r="D40" s="23"/>
      <c r="E40" s="23"/>
      <c r="F40" s="30">
        <v>5</v>
      </c>
      <c r="G40" s="81"/>
      <c r="H40" s="82">
        <f t="shared" si="5"/>
        <v>0</v>
      </c>
      <c r="I40" s="81"/>
      <c r="J40" s="82">
        <f t="shared" ref="J40" si="18">I40*$F40/100</f>
        <v>0</v>
      </c>
      <c r="K40" s="81"/>
      <c r="L40" s="82">
        <f t="shared" ref="L40" si="19">K40*$F40/100</f>
        <v>0</v>
      </c>
      <c r="M40" s="81"/>
      <c r="N40" s="82">
        <f t="shared" ref="N40" si="20">M40*$F40/100</f>
        <v>0</v>
      </c>
      <c r="O40" s="81"/>
      <c r="P40" s="82">
        <f t="shared" ref="P40" si="21">O40*$F40/100</f>
        <v>0</v>
      </c>
    </row>
    <row r="41" spans="1:16" s="6" customFormat="1" ht="36" x14ac:dyDescent="0.2">
      <c r="A41" s="80" t="s">
        <v>96</v>
      </c>
      <c r="B41" s="74" t="s">
        <v>70</v>
      </c>
      <c r="C41" s="23"/>
      <c r="D41" s="23"/>
      <c r="E41" s="23"/>
      <c r="F41" s="30">
        <v>22.45</v>
      </c>
      <c r="G41" s="81"/>
      <c r="H41" s="82">
        <f t="shared" si="5"/>
        <v>0</v>
      </c>
      <c r="I41" s="81"/>
      <c r="J41" s="82">
        <f t="shared" ref="J41" si="22">I41*$F41/100</f>
        <v>0</v>
      </c>
      <c r="K41" s="81"/>
      <c r="L41" s="82">
        <f t="shared" ref="L41" si="23">K41*$F41/100</f>
        <v>0</v>
      </c>
      <c r="M41" s="81"/>
      <c r="N41" s="82">
        <f t="shared" ref="N41" si="24">M41*$F41/100</f>
        <v>0</v>
      </c>
      <c r="O41" s="81"/>
      <c r="P41" s="82">
        <f t="shared" ref="P41" si="25">O41*$F41/100</f>
        <v>0</v>
      </c>
    </row>
    <row r="42" spans="1:16" s="6" customFormat="1" x14ac:dyDescent="0.2">
      <c r="A42" s="80" t="s">
        <v>97</v>
      </c>
      <c r="B42" s="74" t="s">
        <v>71</v>
      </c>
      <c r="C42" s="23"/>
      <c r="D42" s="23"/>
      <c r="E42" s="23"/>
      <c r="F42" s="30">
        <v>0</v>
      </c>
      <c r="G42" s="81"/>
      <c r="H42" s="82">
        <f t="shared" si="5"/>
        <v>0</v>
      </c>
      <c r="I42" s="81"/>
      <c r="J42" s="82">
        <f t="shared" ref="J42" si="26">I42*$F42/100</f>
        <v>0</v>
      </c>
      <c r="K42" s="81"/>
      <c r="L42" s="82">
        <f t="shared" ref="L42" si="27">K42*$F42/100</f>
        <v>0</v>
      </c>
      <c r="M42" s="81"/>
      <c r="N42" s="82">
        <f t="shared" ref="N42" si="28">M42*$F42/100</f>
        <v>0</v>
      </c>
      <c r="O42" s="81"/>
      <c r="P42" s="82">
        <f t="shared" ref="P42" si="29">O42*$F42/100</f>
        <v>0</v>
      </c>
    </row>
    <row r="43" spans="1:16" s="6" customFormat="1" x14ac:dyDescent="0.2">
      <c r="A43" s="80" t="s">
        <v>98</v>
      </c>
      <c r="B43" s="74" t="s">
        <v>72</v>
      </c>
      <c r="C43" s="23"/>
      <c r="D43" s="23"/>
      <c r="E43" s="23"/>
      <c r="F43" s="30">
        <v>15.27</v>
      </c>
      <c r="G43" s="81"/>
      <c r="H43" s="82">
        <f t="shared" si="5"/>
        <v>0</v>
      </c>
      <c r="I43" s="81"/>
      <c r="J43" s="82">
        <f t="shared" ref="J43" si="30">I43*$F43/100</f>
        <v>0</v>
      </c>
      <c r="K43" s="81"/>
      <c r="L43" s="82">
        <f t="shared" ref="L43" si="31">K43*$F43/100</f>
        <v>0</v>
      </c>
      <c r="M43" s="81"/>
      <c r="N43" s="82">
        <f t="shared" ref="N43" si="32">M43*$F43/100</f>
        <v>0</v>
      </c>
      <c r="O43" s="81"/>
      <c r="P43" s="82">
        <f t="shared" ref="P43" si="33">O43*$F43/100</f>
        <v>0</v>
      </c>
    </row>
    <row r="44" spans="1:16" s="6" customFormat="1" x14ac:dyDescent="0.2">
      <c r="A44" s="80" t="s">
        <v>99</v>
      </c>
      <c r="B44" s="74" t="s">
        <v>73</v>
      </c>
      <c r="C44" s="23"/>
      <c r="D44" s="23"/>
      <c r="E44" s="23"/>
      <c r="F44" s="30">
        <v>0</v>
      </c>
      <c r="G44" s="81"/>
      <c r="H44" s="82">
        <f t="shared" si="5"/>
        <v>0</v>
      </c>
      <c r="I44" s="81"/>
      <c r="J44" s="82">
        <f t="shared" ref="J44" si="34">I44*$F44/100</f>
        <v>0</v>
      </c>
      <c r="K44" s="81"/>
      <c r="L44" s="82">
        <f t="shared" ref="L44" si="35">K44*$F44/100</f>
        <v>0</v>
      </c>
      <c r="M44" s="81"/>
      <c r="N44" s="82">
        <f t="shared" ref="N44" si="36">M44*$F44/100</f>
        <v>0</v>
      </c>
      <c r="O44" s="81"/>
      <c r="P44" s="82">
        <f t="shared" ref="P44" si="37">O44*$F44/100</f>
        <v>0</v>
      </c>
    </row>
    <row r="45" spans="1:16" s="6" customFormat="1" x14ac:dyDescent="0.2">
      <c r="A45" s="80" t="s">
        <v>100</v>
      </c>
      <c r="B45" s="74" t="s">
        <v>74</v>
      </c>
      <c r="C45" s="23"/>
      <c r="D45" s="23"/>
      <c r="E45" s="23"/>
      <c r="F45" s="30">
        <v>0</v>
      </c>
      <c r="G45" s="81"/>
      <c r="H45" s="82">
        <f t="shared" si="5"/>
        <v>0</v>
      </c>
      <c r="I45" s="81"/>
      <c r="J45" s="82">
        <f t="shared" ref="J45" si="38">I45*$F45/100</f>
        <v>0</v>
      </c>
      <c r="K45" s="81"/>
      <c r="L45" s="82">
        <f t="shared" ref="L45" si="39">K45*$F45/100</f>
        <v>0</v>
      </c>
      <c r="M45" s="81"/>
      <c r="N45" s="82">
        <f t="shared" ref="N45" si="40">M45*$F45/100</f>
        <v>0</v>
      </c>
      <c r="O45" s="81"/>
      <c r="P45" s="82">
        <f t="shared" ref="P45" si="41">O45*$F45/100</f>
        <v>0</v>
      </c>
    </row>
    <row r="46" spans="1:16" s="6" customFormat="1" ht="48" x14ac:dyDescent="0.2">
      <c r="A46" s="80" t="s">
        <v>106</v>
      </c>
      <c r="B46" s="75" t="s">
        <v>133</v>
      </c>
      <c r="C46" s="23"/>
      <c r="D46" s="23"/>
      <c r="E46" s="87">
        <v>11.58</v>
      </c>
      <c r="F46" s="86"/>
      <c r="G46" s="81"/>
      <c r="H46" s="71">
        <f>SUM(H47:H55)*$E46/100</f>
        <v>0</v>
      </c>
      <c r="I46" s="81"/>
      <c r="J46" s="71">
        <f>SUM(J47:J55)*$E46/100</f>
        <v>0</v>
      </c>
      <c r="K46" s="81"/>
      <c r="L46" s="71">
        <f>SUM(L47:L55)*$E46/100</f>
        <v>0</v>
      </c>
      <c r="M46" s="81"/>
      <c r="N46" s="71">
        <f>SUM(N47:N55)*$E46/100</f>
        <v>0</v>
      </c>
      <c r="O46" s="81"/>
      <c r="P46" s="71">
        <f>SUM(P47:P55)*$E46/100</f>
        <v>0</v>
      </c>
    </row>
    <row r="47" spans="1:16" s="6" customFormat="1" x14ac:dyDescent="0.2">
      <c r="A47" s="80" t="s">
        <v>107</v>
      </c>
      <c r="B47" s="74" t="s">
        <v>52</v>
      </c>
      <c r="C47" s="23"/>
      <c r="D47" s="23"/>
      <c r="E47" s="23"/>
      <c r="F47" s="30">
        <v>22.16</v>
      </c>
      <c r="G47" s="81"/>
      <c r="H47" s="82">
        <f t="shared" si="5"/>
        <v>0</v>
      </c>
      <c r="I47" s="81"/>
      <c r="J47" s="82">
        <f t="shared" si="5"/>
        <v>0</v>
      </c>
      <c r="K47" s="81"/>
      <c r="L47" s="82">
        <f t="shared" si="5"/>
        <v>0</v>
      </c>
      <c r="M47" s="81"/>
      <c r="N47" s="82">
        <f t="shared" si="5"/>
        <v>0</v>
      </c>
      <c r="O47" s="81"/>
      <c r="P47" s="82">
        <f t="shared" si="5"/>
        <v>0</v>
      </c>
    </row>
    <row r="48" spans="1:16" s="6" customFormat="1" ht="24" x14ac:dyDescent="0.2">
      <c r="A48" s="80" t="s">
        <v>108</v>
      </c>
      <c r="B48" s="74" t="s">
        <v>101</v>
      </c>
      <c r="C48" s="23"/>
      <c r="D48" s="23"/>
      <c r="E48" s="23"/>
      <c r="F48" s="30">
        <v>30.12</v>
      </c>
      <c r="G48" s="81"/>
      <c r="H48" s="82">
        <f t="shared" ref="H48" si="42">G48*$F48/100</f>
        <v>0</v>
      </c>
      <c r="I48" s="81"/>
      <c r="J48" s="82">
        <f t="shared" ref="J48" si="43">I48*$F48/100</f>
        <v>0</v>
      </c>
      <c r="K48" s="81"/>
      <c r="L48" s="82">
        <f t="shared" ref="L48" si="44">K48*$F48/100</f>
        <v>0</v>
      </c>
      <c r="M48" s="81"/>
      <c r="N48" s="82">
        <f t="shared" ref="N48" si="45">M48*$F48/100</f>
        <v>0</v>
      </c>
      <c r="O48" s="81"/>
      <c r="P48" s="82">
        <f t="shared" ref="P48" si="46">O48*$F48/100</f>
        <v>0</v>
      </c>
    </row>
    <row r="49" spans="1:16" s="6" customFormat="1" ht="24" x14ac:dyDescent="0.2">
      <c r="A49" s="80" t="s">
        <v>109</v>
      </c>
      <c r="B49" s="74" t="s">
        <v>102</v>
      </c>
      <c r="C49" s="23"/>
      <c r="D49" s="23"/>
      <c r="E49" s="23"/>
      <c r="F49" s="30">
        <v>5</v>
      </c>
      <c r="G49" s="81"/>
      <c r="H49" s="82">
        <f t="shared" ref="H49" si="47">G49*$F49/100</f>
        <v>0</v>
      </c>
      <c r="I49" s="81"/>
      <c r="J49" s="82">
        <f t="shared" ref="J49" si="48">I49*$F49/100</f>
        <v>0</v>
      </c>
      <c r="K49" s="81"/>
      <c r="L49" s="82">
        <f t="shared" ref="L49" si="49">K49*$F49/100</f>
        <v>0</v>
      </c>
      <c r="M49" s="81"/>
      <c r="N49" s="82">
        <f t="shared" ref="N49" si="50">M49*$F49/100</f>
        <v>0</v>
      </c>
      <c r="O49" s="81"/>
      <c r="P49" s="82">
        <f t="shared" ref="P49" si="51">O49*$F49/100</f>
        <v>0</v>
      </c>
    </row>
    <row r="50" spans="1:16" s="6" customFormat="1" ht="24" x14ac:dyDescent="0.2">
      <c r="A50" s="80" t="s">
        <v>110</v>
      </c>
      <c r="B50" s="74" t="s">
        <v>103</v>
      </c>
      <c r="C50" s="23"/>
      <c r="D50" s="23"/>
      <c r="E50" s="23"/>
      <c r="F50" s="30">
        <v>5</v>
      </c>
      <c r="G50" s="81"/>
      <c r="H50" s="82">
        <f t="shared" ref="H50" si="52">G50*$F50/100</f>
        <v>0</v>
      </c>
      <c r="I50" s="81"/>
      <c r="J50" s="82">
        <f t="shared" ref="J50" si="53">I50*$F50/100</f>
        <v>0</v>
      </c>
      <c r="K50" s="81"/>
      <c r="L50" s="82">
        <f t="shared" ref="L50" si="54">K50*$F50/100</f>
        <v>0</v>
      </c>
      <c r="M50" s="81"/>
      <c r="N50" s="82">
        <f t="shared" ref="N50" si="55">M50*$F50/100</f>
        <v>0</v>
      </c>
      <c r="O50" s="81"/>
      <c r="P50" s="82">
        <f t="shared" ref="P50" si="56">O50*$F50/100</f>
        <v>0</v>
      </c>
    </row>
    <row r="51" spans="1:16" s="6" customFormat="1" ht="36" x14ac:dyDescent="0.2">
      <c r="A51" s="80" t="s">
        <v>111</v>
      </c>
      <c r="B51" s="74" t="s">
        <v>70</v>
      </c>
      <c r="C51" s="23"/>
      <c r="D51" s="23"/>
      <c r="E51" s="23"/>
      <c r="F51" s="30">
        <v>22.45</v>
      </c>
      <c r="G51" s="81"/>
      <c r="H51" s="82">
        <f t="shared" ref="H51" si="57">G51*$F51/100</f>
        <v>0</v>
      </c>
      <c r="I51" s="81"/>
      <c r="J51" s="82">
        <f t="shared" ref="J51" si="58">I51*$F51/100</f>
        <v>0</v>
      </c>
      <c r="K51" s="81"/>
      <c r="L51" s="82">
        <f t="shared" ref="L51" si="59">K51*$F51/100</f>
        <v>0</v>
      </c>
      <c r="M51" s="81"/>
      <c r="N51" s="82">
        <f t="shared" ref="N51" si="60">M51*$F51/100</f>
        <v>0</v>
      </c>
      <c r="O51" s="81"/>
      <c r="P51" s="82">
        <f t="shared" ref="P51" si="61">O51*$F51/100</f>
        <v>0</v>
      </c>
    </row>
    <row r="52" spans="1:16" s="6" customFormat="1" x14ac:dyDescent="0.2">
      <c r="A52" s="80" t="s">
        <v>112</v>
      </c>
      <c r="B52" s="74" t="s">
        <v>71</v>
      </c>
      <c r="C52" s="23"/>
      <c r="D52" s="23"/>
      <c r="E52" s="23"/>
      <c r="F52" s="30">
        <v>0</v>
      </c>
      <c r="G52" s="81"/>
      <c r="H52" s="82">
        <f t="shared" ref="H52" si="62">G52*$F52/100</f>
        <v>0</v>
      </c>
      <c r="I52" s="81"/>
      <c r="J52" s="82">
        <f t="shared" ref="J52" si="63">I52*$F52/100</f>
        <v>0</v>
      </c>
      <c r="K52" s="81"/>
      <c r="L52" s="82">
        <f t="shared" ref="L52" si="64">K52*$F52/100</f>
        <v>0</v>
      </c>
      <c r="M52" s="81"/>
      <c r="N52" s="82">
        <f t="shared" ref="N52" si="65">M52*$F52/100</f>
        <v>0</v>
      </c>
      <c r="O52" s="81"/>
      <c r="P52" s="82">
        <f t="shared" ref="P52" si="66">O52*$F52/100</f>
        <v>0</v>
      </c>
    </row>
    <row r="53" spans="1:16" s="6" customFormat="1" x14ac:dyDescent="0.2">
      <c r="A53" s="80" t="s">
        <v>113</v>
      </c>
      <c r="B53" s="74" t="s">
        <v>72</v>
      </c>
      <c r="C53" s="23"/>
      <c r="D53" s="23"/>
      <c r="E53" s="23"/>
      <c r="F53" s="30">
        <v>15.27</v>
      </c>
      <c r="G53" s="81"/>
      <c r="H53" s="82">
        <f t="shared" ref="H53" si="67">G53*$F53/100</f>
        <v>0</v>
      </c>
      <c r="I53" s="81"/>
      <c r="J53" s="82">
        <f t="shared" ref="J53" si="68">I53*$F53/100</f>
        <v>0</v>
      </c>
      <c r="K53" s="81"/>
      <c r="L53" s="82">
        <f t="shared" ref="L53" si="69">K53*$F53/100</f>
        <v>0</v>
      </c>
      <c r="M53" s="81"/>
      <c r="N53" s="82">
        <f t="shared" ref="N53" si="70">M53*$F53/100</f>
        <v>0</v>
      </c>
      <c r="O53" s="81"/>
      <c r="P53" s="82">
        <f t="shared" ref="P53" si="71">O53*$F53/100</f>
        <v>0</v>
      </c>
    </row>
    <row r="54" spans="1:16" s="6" customFormat="1" x14ac:dyDescent="0.2">
      <c r="A54" s="80" t="s">
        <v>114</v>
      </c>
      <c r="B54" s="74" t="s">
        <v>73</v>
      </c>
      <c r="C54" s="23"/>
      <c r="D54" s="23"/>
      <c r="E54" s="23"/>
      <c r="F54" s="30">
        <v>0</v>
      </c>
      <c r="G54" s="81"/>
      <c r="H54" s="82">
        <f t="shared" ref="H54" si="72">G54*$F54/100</f>
        <v>0</v>
      </c>
      <c r="I54" s="81"/>
      <c r="J54" s="82">
        <f t="shared" ref="J54" si="73">I54*$F54/100</f>
        <v>0</v>
      </c>
      <c r="K54" s="81"/>
      <c r="L54" s="82">
        <f t="shared" ref="L54" si="74">K54*$F54/100</f>
        <v>0</v>
      </c>
      <c r="M54" s="81"/>
      <c r="N54" s="82">
        <f t="shared" ref="N54" si="75">M54*$F54/100</f>
        <v>0</v>
      </c>
      <c r="O54" s="81"/>
      <c r="P54" s="82">
        <f t="shared" ref="P54" si="76">O54*$F54/100</f>
        <v>0</v>
      </c>
    </row>
    <row r="55" spans="1:16" s="6" customFormat="1" x14ac:dyDescent="0.2">
      <c r="A55" s="80" t="s">
        <v>115</v>
      </c>
      <c r="B55" s="74" t="s">
        <v>74</v>
      </c>
      <c r="C55" s="23"/>
      <c r="D55" s="23"/>
      <c r="E55" s="23"/>
      <c r="F55" s="30">
        <v>0</v>
      </c>
      <c r="G55" s="81"/>
      <c r="H55" s="82">
        <f t="shared" ref="H55:P65" si="77">G55*$F55/100</f>
        <v>0</v>
      </c>
      <c r="I55" s="81"/>
      <c r="J55" s="82">
        <f t="shared" ref="J55" si="78">I55*$F55/100</f>
        <v>0</v>
      </c>
      <c r="K55" s="81"/>
      <c r="L55" s="82">
        <f t="shared" ref="L55" si="79">K55*$F55/100</f>
        <v>0</v>
      </c>
      <c r="M55" s="81"/>
      <c r="N55" s="82">
        <f t="shared" ref="N55" si="80">M55*$F55/100</f>
        <v>0</v>
      </c>
      <c r="O55" s="81"/>
      <c r="P55" s="82">
        <f t="shared" ref="P55" si="81">O55*$F55/100</f>
        <v>0</v>
      </c>
    </row>
    <row r="56" spans="1:16" s="6" customFormat="1" ht="48" x14ac:dyDescent="0.2">
      <c r="A56" s="80" t="s">
        <v>116</v>
      </c>
      <c r="B56" s="75" t="s">
        <v>104</v>
      </c>
      <c r="C56" s="23"/>
      <c r="D56" s="23"/>
      <c r="E56" s="30">
        <v>3.32</v>
      </c>
      <c r="F56" s="86"/>
      <c r="G56" s="81"/>
      <c r="H56" s="71">
        <f>SUM(H57:H65)*$E56/100</f>
        <v>0</v>
      </c>
      <c r="I56" s="81"/>
      <c r="J56" s="71">
        <f>SUM(J57:J65)*$E56/100</f>
        <v>0</v>
      </c>
      <c r="K56" s="81"/>
      <c r="L56" s="71">
        <f>SUM(L57:L65)*$E56/100</f>
        <v>0</v>
      </c>
      <c r="M56" s="81"/>
      <c r="N56" s="71">
        <f>SUM(N57:N65)*$E56/100</f>
        <v>0</v>
      </c>
      <c r="O56" s="81"/>
      <c r="P56" s="71">
        <f>SUM(P57:P65)*$E56/100</f>
        <v>0</v>
      </c>
    </row>
    <row r="57" spans="1:16" s="6" customFormat="1" x14ac:dyDescent="0.2">
      <c r="A57" s="80" t="s">
        <v>117</v>
      </c>
      <c r="B57" s="74" t="s">
        <v>52</v>
      </c>
      <c r="C57" s="23"/>
      <c r="D57" s="23"/>
      <c r="E57" s="23"/>
      <c r="F57" s="30">
        <v>22.16</v>
      </c>
      <c r="G57" s="81"/>
      <c r="H57" s="82">
        <f t="shared" si="77"/>
        <v>0</v>
      </c>
      <c r="I57" s="81"/>
      <c r="J57" s="82">
        <f t="shared" si="77"/>
        <v>0</v>
      </c>
      <c r="K57" s="81"/>
      <c r="L57" s="82">
        <f t="shared" si="77"/>
        <v>0</v>
      </c>
      <c r="M57" s="81"/>
      <c r="N57" s="82">
        <f t="shared" si="77"/>
        <v>0</v>
      </c>
      <c r="O57" s="81"/>
      <c r="P57" s="82">
        <f t="shared" si="77"/>
        <v>0</v>
      </c>
    </row>
    <row r="58" spans="1:16" s="6" customFormat="1" ht="24" x14ac:dyDescent="0.2">
      <c r="A58" s="80" t="s">
        <v>118</v>
      </c>
      <c r="B58" s="74" t="s">
        <v>101</v>
      </c>
      <c r="C58" s="23"/>
      <c r="D58" s="23"/>
      <c r="E58" s="23"/>
      <c r="F58" s="30">
        <v>30.12</v>
      </c>
      <c r="G58" s="81"/>
      <c r="H58" s="82">
        <f t="shared" si="77"/>
        <v>0</v>
      </c>
      <c r="I58" s="81"/>
      <c r="J58" s="82">
        <f t="shared" ref="J58" si="82">I58*$F58/100</f>
        <v>0</v>
      </c>
      <c r="K58" s="81"/>
      <c r="L58" s="82">
        <f t="shared" ref="L58" si="83">K58*$F58/100</f>
        <v>0</v>
      </c>
      <c r="M58" s="81"/>
      <c r="N58" s="82">
        <f t="shared" ref="N58" si="84">M58*$F58/100</f>
        <v>0</v>
      </c>
      <c r="O58" s="81"/>
      <c r="P58" s="82">
        <f t="shared" ref="P58" si="85">O58*$F58/100</f>
        <v>0</v>
      </c>
    </row>
    <row r="59" spans="1:16" s="6" customFormat="1" ht="24" x14ac:dyDescent="0.2">
      <c r="A59" s="80" t="s">
        <v>119</v>
      </c>
      <c r="B59" s="74" t="s">
        <v>102</v>
      </c>
      <c r="C59" s="23"/>
      <c r="D59" s="23"/>
      <c r="E59" s="23"/>
      <c r="F59" s="30">
        <v>5</v>
      </c>
      <c r="G59" s="81"/>
      <c r="H59" s="82">
        <f t="shared" si="77"/>
        <v>0</v>
      </c>
      <c r="I59" s="81"/>
      <c r="J59" s="82">
        <f t="shared" ref="J59" si="86">I59*$F59/100</f>
        <v>0</v>
      </c>
      <c r="K59" s="81"/>
      <c r="L59" s="82">
        <f t="shared" ref="L59" si="87">K59*$F59/100</f>
        <v>0</v>
      </c>
      <c r="M59" s="81"/>
      <c r="N59" s="82">
        <f t="shared" ref="N59" si="88">M59*$F59/100</f>
        <v>0</v>
      </c>
      <c r="O59" s="81"/>
      <c r="P59" s="82">
        <f t="shared" ref="P59" si="89">O59*$F59/100</f>
        <v>0</v>
      </c>
    </row>
    <row r="60" spans="1:16" s="6" customFormat="1" ht="24" x14ac:dyDescent="0.2">
      <c r="A60" s="80" t="s">
        <v>120</v>
      </c>
      <c r="B60" s="74" t="s">
        <v>103</v>
      </c>
      <c r="C60" s="23"/>
      <c r="D60" s="23"/>
      <c r="E60" s="23"/>
      <c r="F60" s="30">
        <v>5</v>
      </c>
      <c r="G60" s="81"/>
      <c r="H60" s="82">
        <f t="shared" si="77"/>
        <v>0</v>
      </c>
      <c r="I60" s="81"/>
      <c r="J60" s="82">
        <f t="shared" ref="J60" si="90">I60*$F60/100</f>
        <v>0</v>
      </c>
      <c r="K60" s="81"/>
      <c r="L60" s="82">
        <f t="shared" ref="L60" si="91">K60*$F60/100</f>
        <v>0</v>
      </c>
      <c r="M60" s="81"/>
      <c r="N60" s="82">
        <f t="shared" ref="N60" si="92">M60*$F60/100</f>
        <v>0</v>
      </c>
      <c r="O60" s="81"/>
      <c r="P60" s="82">
        <f t="shared" ref="P60" si="93">O60*$F60/100</f>
        <v>0</v>
      </c>
    </row>
    <row r="61" spans="1:16" s="6" customFormat="1" ht="36" x14ac:dyDescent="0.2">
      <c r="A61" s="80" t="s">
        <v>121</v>
      </c>
      <c r="B61" s="74" t="s">
        <v>70</v>
      </c>
      <c r="C61" s="23"/>
      <c r="D61" s="23"/>
      <c r="E61" s="23"/>
      <c r="F61" s="30">
        <v>22.45</v>
      </c>
      <c r="G61" s="81"/>
      <c r="H61" s="82">
        <f t="shared" si="77"/>
        <v>0</v>
      </c>
      <c r="I61" s="81"/>
      <c r="J61" s="82">
        <f t="shared" ref="J61" si="94">I61*$F61/100</f>
        <v>0</v>
      </c>
      <c r="K61" s="81"/>
      <c r="L61" s="82">
        <f t="shared" ref="L61" si="95">K61*$F61/100</f>
        <v>0</v>
      </c>
      <c r="M61" s="81"/>
      <c r="N61" s="82">
        <f t="shared" ref="N61" si="96">M61*$F61/100</f>
        <v>0</v>
      </c>
      <c r="O61" s="81"/>
      <c r="P61" s="82">
        <f t="shared" ref="P61" si="97">O61*$F61/100</f>
        <v>0</v>
      </c>
    </row>
    <row r="62" spans="1:16" s="6" customFormat="1" x14ac:dyDescent="0.2">
      <c r="A62" s="80" t="s">
        <v>122</v>
      </c>
      <c r="B62" s="74" t="s">
        <v>71</v>
      </c>
      <c r="C62" s="23"/>
      <c r="D62" s="23"/>
      <c r="E62" s="23"/>
      <c r="F62" s="30">
        <v>0</v>
      </c>
      <c r="G62" s="81"/>
      <c r="H62" s="82">
        <f t="shared" si="77"/>
        <v>0</v>
      </c>
      <c r="I62" s="81"/>
      <c r="J62" s="82">
        <f t="shared" ref="J62" si="98">I62*$F62/100</f>
        <v>0</v>
      </c>
      <c r="K62" s="81"/>
      <c r="L62" s="82">
        <f t="shared" ref="L62" si="99">K62*$F62/100</f>
        <v>0</v>
      </c>
      <c r="M62" s="81"/>
      <c r="N62" s="82">
        <f t="shared" ref="N62" si="100">M62*$F62/100</f>
        <v>0</v>
      </c>
      <c r="O62" s="81"/>
      <c r="P62" s="82">
        <f t="shared" ref="P62" si="101">O62*$F62/100</f>
        <v>0</v>
      </c>
    </row>
    <row r="63" spans="1:16" s="6" customFormat="1" x14ac:dyDescent="0.2">
      <c r="A63" s="80" t="s">
        <v>123</v>
      </c>
      <c r="B63" s="74" t="s">
        <v>72</v>
      </c>
      <c r="C63" s="23"/>
      <c r="D63" s="23"/>
      <c r="E63" s="23"/>
      <c r="F63" s="30">
        <v>15.27</v>
      </c>
      <c r="G63" s="81"/>
      <c r="H63" s="82">
        <f t="shared" si="77"/>
        <v>0</v>
      </c>
      <c r="I63" s="81"/>
      <c r="J63" s="82">
        <f t="shared" ref="J63" si="102">I63*$F63/100</f>
        <v>0</v>
      </c>
      <c r="K63" s="81"/>
      <c r="L63" s="82">
        <f t="shared" ref="L63" si="103">K63*$F63/100</f>
        <v>0</v>
      </c>
      <c r="M63" s="81"/>
      <c r="N63" s="82">
        <f t="shared" ref="N63" si="104">M63*$F63/100</f>
        <v>0</v>
      </c>
      <c r="O63" s="81"/>
      <c r="P63" s="82">
        <f t="shared" ref="P63" si="105">O63*$F63/100</f>
        <v>0</v>
      </c>
    </row>
    <row r="64" spans="1:16" s="6" customFormat="1" x14ac:dyDescent="0.2">
      <c r="A64" s="80" t="s">
        <v>124</v>
      </c>
      <c r="B64" s="74" t="s">
        <v>73</v>
      </c>
      <c r="C64" s="23"/>
      <c r="D64" s="23"/>
      <c r="E64" s="23"/>
      <c r="F64" s="30">
        <v>0</v>
      </c>
      <c r="G64" s="81"/>
      <c r="H64" s="82">
        <f t="shared" si="77"/>
        <v>0</v>
      </c>
      <c r="I64" s="81"/>
      <c r="J64" s="82">
        <f t="shared" ref="J64" si="106">I64*$F64/100</f>
        <v>0</v>
      </c>
      <c r="K64" s="81"/>
      <c r="L64" s="82">
        <f t="shared" ref="L64" si="107">K64*$F64/100</f>
        <v>0</v>
      </c>
      <c r="M64" s="81"/>
      <c r="N64" s="82">
        <f t="shared" ref="N64" si="108">M64*$F64/100</f>
        <v>0</v>
      </c>
      <c r="O64" s="81"/>
      <c r="P64" s="82">
        <f t="shared" ref="P64" si="109">O64*$F64/100</f>
        <v>0</v>
      </c>
    </row>
    <row r="65" spans="1:16" s="6" customFormat="1" x14ac:dyDescent="0.2">
      <c r="A65" s="80" t="s">
        <v>125</v>
      </c>
      <c r="B65" s="74" t="s">
        <v>74</v>
      </c>
      <c r="C65" s="23"/>
      <c r="D65" s="23"/>
      <c r="E65" s="23"/>
      <c r="F65" s="30">
        <v>0</v>
      </c>
      <c r="G65" s="81"/>
      <c r="H65" s="82">
        <f t="shared" si="77"/>
        <v>0</v>
      </c>
      <c r="I65" s="81"/>
      <c r="J65" s="82">
        <f t="shared" ref="J65" si="110">I65*$F65/100</f>
        <v>0</v>
      </c>
      <c r="K65" s="81"/>
      <c r="L65" s="82">
        <f t="shared" ref="L65" si="111">K65*$F65/100</f>
        <v>0</v>
      </c>
      <c r="M65" s="81"/>
      <c r="N65" s="82">
        <f t="shared" ref="N65" si="112">M65*$F65/100</f>
        <v>0</v>
      </c>
      <c r="O65" s="81"/>
      <c r="P65" s="82">
        <f t="shared" ref="P65" si="113">O65*$F65/100</f>
        <v>0</v>
      </c>
    </row>
    <row r="66" spans="1:16" s="2" customFormat="1" x14ac:dyDescent="0.2"/>
    <row r="67" spans="1:16" s="2" customFormat="1" x14ac:dyDescent="0.2"/>
    <row r="68" spans="1:16" s="2" customFormat="1" x14ac:dyDescent="0.2"/>
    <row r="69" spans="1:16" s="2" customFormat="1" x14ac:dyDescent="0.2"/>
    <row r="70" spans="1:16" s="2" customFormat="1" x14ac:dyDescent="0.2"/>
    <row r="71" spans="1:16" s="2" customFormat="1" x14ac:dyDescent="0.2"/>
    <row r="72" spans="1:16" s="2" customFormat="1" x14ac:dyDescent="0.2"/>
    <row r="73" spans="1:16" s="2" customFormat="1" x14ac:dyDescent="0.2"/>
    <row r="74" spans="1:16" s="2" customFormat="1" x14ac:dyDescent="0.2"/>
    <row r="75" spans="1:16" s="2" customFormat="1" x14ac:dyDescent="0.2"/>
    <row r="76" spans="1:16" s="2" customFormat="1" x14ac:dyDescent="0.2"/>
    <row r="77" spans="1:16" s="2" customFormat="1" x14ac:dyDescent="0.2"/>
    <row r="78" spans="1:16" s="2" customFormat="1" x14ac:dyDescent="0.2"/>
    <row r="79" spans="1:16" s="2" customFormat="1" x14ac:dyDescent="0.2"/>
    <row r="80" spans="1:16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10">
    <mergeCell ref="A2:A4"/>
    <mergeCell ref="A1:P1"/>
    <mergeCell ref="M3:N3"/>
    <mergeCell ref="O3:P3"/>
    <mergeCell ref="K3:L3"/>
    <mergeCell ref="B2:B4"/>
    <mergeCell ref="G3:H3"/>
    <mergeCell ref="I3:J3"/>
    <mergeCell ref="G2:P2"/>
    <mergeCell ref="C2:F3"/>
  </mergeCells>
  <phoneticPr fontId="1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8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8"/>
  <sheetViews>
    <sheetView workbookViewId="0">
      <selection activeCell="K6" sqref="K6:K8"/>
    </sheetView>
  </sheetViews>
  <sheetFormatPr defaultRowHeight="12.75" x14ac:dyDescent="0.2"/>
  <cols>
    <col min="1" max="1" width="8" customWidth="1"/>
    <col min="2" max="2" width="29" customWidth="1"/>
    <col min="3" max="3" width="5.28515625" customWidth="1"/>
    <col min="4" max="4" width="5" customWidth="1"/>
    <col min="5" max="5" width="5.7109375" bestFit="1" customWidth="1"/>
    <col min="6" max="6" width="7.7109375" bestFit="1" customWidth="1"/>
    <col min="7" max="7" width="7.7109375" style="1" bestFit="1" customWidth="1"/>
    <col min="8" max="8" width="13" customWidth="1"/>
    <col min="9" max="9" width="7.7109375" style="2" bestFit="1" customWidth="1"/>
    <col min="10" max="10" width="11.42578125" style="2" customWidth="1"/>
    <col min="11" max="11" width="7.7109375" style="2" bestFit="1" customWidth="1"/>
    <col min="12" max="12" width="11.28515625" style="2" customWidth="1"/>
    <col min="13" max="13" width="7.85546875" style="2" bestFit="1" customWidth="1"/>
    <col min="14" max="14" width="11.7109375" style="2" customWidth="1"/>
    <col min="15" max="15" width="9.42578125" style="2" bestFit="1" customWidth="1"/>
    <col min="16" max="16" width="11.85546875" style="2" customWidth="1"/>
    <col min="17" max="66" width="9.140625" style="2"/>
  </cols>
  <sheetData>
    <row r="1" spans="1:66" ht="58.5" customHeight="1" thickBot="1" x14ac:dyDescent="0.35">
      <c r="A1" s="110" t="s">
        <v>137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66" s="3" customFormat="1" ht="15" thickBot="1" x14ac:dyDescent="0.25">
      <c r="A2" s="107" t="s">
        <v>0</v>
      </c>
      <c r="B2" s="100" t="s">
        <v>1</v>
      </c>
      <c r="C2" s="100" t="s">
        <v>2</v>
      </c>
      <c r="D2" s="100"/>
      <c r="E2" s="179"/>
      <c r="F2" s="179"/>
      <c r="G2" s="178" t="s">
        <v>143</v>
      </c>
      <c r="H2" s="105"/>
      <c r="I2" s="105"/>
      <c r="J2" s="105"/>
      <c r="K2" s="105"/>
      <c r="L2" s="106"/>
      <c r="M2" s="106"/>
      <c r="N2" s="106"/>
      <c r="O2" s="106"/>
      <c r="P2" s="10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s="3" customFormat="1" ht="26.25" customHeight="1" x14ac:dyDescent="0.2">
      <c r="A3" s="108"/>
      <c r="B3" s="102"/>
      <c r="C3" s="102"/>
      <c r="D3" s="102"/>
      <c r="E3" s="180"/>
      <c r="F3" s="180"/>
      <c r="G3" s="99" t="s">
        <v>50</v>
      </c>
      <c r="H3" s="101"/>
      <c r="I3" s="99" t="s">
        <v>51</v>
      </c>
      <c r="J3" s="101"/>
      <c r="K3" s="99" t="s">
        <v>32</v>
      </c>
      <c r="L3" s="101"/>
      <c r="M3" s="99" t="s">
        <v>33</v>
      </c>
      <c r="N3" s="101"/>
      <c r="O3" s="99" t="s">
        <v>34</v>
      </c>
      <c r="P3" s="101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s="4" customFormat="1" ht="65.25" x14ac:dyDescent="0.2">
      <c r="A4" s="109"/>
      <c r="B4" s="103"/>
      <c r="C4" s="88" t="s">
        <v>3</v>
      </c>
      <c r="D4" s="88" t="s">
        <v>4</v>
      </c>
      <c r="E4" s="88" t="s">
        <v>5</v>
      </c>
      <c r="F4" s="20" t="s">
        <v>24</v>
      </c>
      <c r="G4" s="84" t="s">
        <v>135</v>
      </c>
      <c r="H4" s="85" t="s">
        <v>7</v>
      </c>
      <c r="I4" s="84" t="s">
        <v>135</v>
      </c>
      <c r="J4" s="85" t="s">
        <v>7</v>
      </c>
      <c r="K4" s="84" t="s">
        <v>135</v>
      </c>
      <c r="L4" s="85" t="s">
        <v>7</v>
      </c>
      <c r="M4" s="84" t="s">
        <v>135</v>
      </c>
      <c r="N4" s="85" t="s">
        <v>7</v>
      </c>
      <c r="O4" s="84" t="s">
        <v>135</v>
      </c>
      <c r="P4" s="85" t="s">
        <v>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s="10" customFormat="1" ht="18.75" x14ac:dyDescent="0.2">
      <c r="A5" s="76" t="s">
        <v>15</v>
      </c>
      <c r="B5" s="77" t="s">
        <v>56</v>
      </c>
      <c r="C5" s="22"/>
      <c r="D5" s="91"/>
      <c r="E5" s="17"/>
      <c r="F5" s="23"/>
      <c r="G5" s="78"/>
      <c r="H5" s="79">
        <f>SUM(H6:H8)</f>
        <v>0</v>
      </c>
      <c r="I5" s="78"/>
      <c r="J5" s="79">
        <f>SUM(J6:J8)</f>
        <v>0</v>
      </c>
      <c r="K5" s="78"/>
      <c r="L5" s="79">
        <f>SUM(L6:L8)</f>
        <v>0</v>
      </c>
      <c r="M5" s="78"/>
      <c r="N5" s="79">
        <f>SUM(N6:N8)</f>
        <v>0</v>
      </c>
      <c r="O5" s="78"/>
      <c r="P5" s="79">
        <f>SUM(P6:P8)</f>
        <v>0</v>
      </c>
    </row>
    <row r="6" spans="1:66" s="6" customFormat="1" ht="36" x14ac:dyDescent="0.2">
      <c r="A6" s="80" t="s">
        <v>57</v>
      </c>
      <c r="B6" s="74" t="s">
        <v>130</v>
      </c>
      <c r="C6" s="23"/>
      <c r="D6" s="23"/>
      <c r="E6" s="30">
        <v>20</v>
      </c>
      <c r="F6" s="86"/>
      <c r="G6" s="81"/>
      <c r="H6" s="82">
        <f>G6*$E6/100</f>
        <v>0</v>
      </c>
      <c r="I6" s="81"/>
      <c r="J6" s="82">
        <f>I6*$E6/100</f>
        <v>0</v>
      </c>
      <c r="K6" s="81"/>
      <c r="L6" s="82">
        <f>K6*$E6/100</f>
        <v>0</v>
      </c>
      <c r="M6" s="81"/>
      <c r="N6" s="82">
        <f>M6*$E6/100</f>
        <v>0</v>
      </c>
      <c r="O6" s="81"/>
      <c r="P6" s="82">
        <f>O6*$E6/100</f>
        <v>0</v>
      </c>
    </row>
    <row r="7" spans="1:66" s="6" customFormat="1" ht="36" x14ac:dyDescent="0.2">
      <c r="A7" s="80" t="s">
        <v>126</v>
      </c>
      <c r="B7" s="74" t="s">
        <v>129</v>
      </c>
      <c r="C7" s="23"/>
      <c r="D7" s="23"/>
      <c r="E7" s="30">
        <v>50</v>
      </c>
      <c r="F7" s="86"/>
      <c r="G7" s="81"/>
      <c r="H7" s="82">
        <f t="shared" ref="H7:H8" si="0">G7*$E7/100</f>
        <v>0</v>
      </c>
      <c r="I7" s="81"/>
      <c r="J7" s="82">
        <f t="shared" ref="J7:J8" si="1">I7*$E7/100</f>
        <v>0</v>
      </c>
      <c r="K7" s="81"/>
      <c r="L7" s="82">
        <f t="shared" ref="L7:L8" si="2">K7*$E7/100</f>
        <v>0</v>
      </c>
      <c r="M7" s="81"/>
      <c r="N7" s="82">
        <f t="shared" ref="N7:N8" si="3">M7*$E7/100</f>
        <v>0</v>
      </c>
      <c r="O7" s="81"/>
      <c r="P7" s="82">
        <f t="shared" ref="P7:P8" si="4">O7*$E7/100</f>
        <v>0</v>
      </c>
    </row>
    <row r="8" spans="1:66" s="6" customFormat="1" ht="57.75" customHeight="1" x14ac:dyDescent="0.2">
      <c r="A8" s="80" t="s">
        <v>127</v>
      </c>
      <c r="B8" s="74" t="s">
        <v>128</v>
      </c>
      <c r="C8" s="23"/>
      <c r="D8" s="23"/>
      <c r="E8" s="30">
        <v>30</v>
      </c>
      <c r="F8" s="86"/>
      <c r="G8" s="81"/>
      <c r="H8" s="82">
        <f t="shared" si="0"/>
        <v>0</v>
      </c>
      <c r="I8" s="81"/>
      <c r="J8" s="82">
        <f t="shared" si="1"/>
        <v>0</v>
      </c>
      <c r="K8" s="81"/>
      <c r="L8" s="82">
        <f t="shared" si="2"/>
        <v>0</v>
      </c>
      <c r="M8" s="81"/>
      <c r="N8" s="82">
        <f t="shared" si="3"/>
        <v>0</v>
      </c>
      <c r="O8" s="81"/>
      <c r="P8" s="82">
        <f t="shared" si="4"/>
        <v>0</v>
      </c>
    </row>
    <row r="9" spans="1:66" s="2" customFormat="1" x14ac:dyDescent="0.2"/>
    <row r="10" spans="1:66" s="2" customFormat="1" x14ac:dyDescent="0.2"/>
    <row r="11" spans="1:66" s="2" customFormat="1" x14ac:dyDescent="0.2"/>
    <row r="12" spans="1:66" s="2" customFormat="1" x14ac:dyDescent="0.2"/>
    <row r="13" spans="1:66" s="2" customFormat="1" x14ac:dyDescent="0.2"/>
    <row r="14" spans="1:66" s="2" customFormat="1" x14ac:dyDescent="0.2"/>
    <row r="15" spans="1:66" s="2" customFormat="1" x14ac:dyDescent="0.2"/>
    <row r="16" spans="1:66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</sheetData>
  <mergeCells count="10">
    <mergeCell ref="A1:P1"/>
    <mergeCell ref="A2:A4"/>
    <mergeCell ref="B2:B4"/>
    <mergeCell ref="C2:F3"/>
    <mergeCell ref="G2:P2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workbookViewId="0">
      <selection activeCell="G35" sqref="G35"/>
    </sheetView>
  </sheetViews>
  <sheetFormatPr defaultRowHeight="12.75" x14ac:dyDescent="0.2"/>
  <sheetData>
    <row r="3" spans="2:3" x14ac:dyDescent="0.2">
      <c r="B3" t="s">
        <v>159</v>
      </c>
    </row>
    <row r="8" spans="2:3" x14ac:dyDescent="0.2">
      <c r="C8" t="s">
        <v>157</v>
      </c>
    </row>
    <row r="9" spans="2:3" x14ac:dyDescent="0.2">
      <c r="B9" t="s">
        <v>158</v>
      </c>
    </row>
    <row r="10" spans="2:3" x14ac:dyDescent="0.2">
      <c r="B10" t="s">
        <v>160</v>
      </c>
    </row>
    <row r="11" spans="2:3" ht="12.75" customHeight="1" x14ac:dyDescent="0.2">
      <c r="B11" t="s">
        <v>161</v>
      </c>
    </row>
    <row r="12" spans="2:3" x14ac:dyDescent="0.2">
      <c r="B12" t="s">
        <v>162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Сводная</vt:lpstr>
      <vt:lpstr>Расчет балла по Тариф. ст-ти</vt:lpstr>
      <vt:lpstr>Расчет балла по аб.плате</vt:lpstr>
      <vt:lpstr>Расчет балла по ст-ти пакетов</vt:lpstr>
      <vt:lpstr>Расчет Тариф.ст-ти</vt:lpstr>
      <vt:lpstr>расчет ст-ти пакетов</vt:lpstr>
      <vt:lpstr>расчет зоны покрытия</vt:lpstr>
      <vt:lpstr>Сводная!Заголовки_для_печати</vt:lpstr>
      <vt:lpstr>'Расчет Тариф.ст-ти'!Область_печати</vt:lpstr>
      <vt:lpstr>Сводная!Область_печати</vt:lpstr>
    </vt:vector>
  </TitlesOfParts>
  <Company>ogk1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kruglova_ev</dc:creator>
  <cp:lastModifiedBy>KRUGLOVA Ekaterina V.</cp:lastModifiedBy>
  <cp:lastPrinted>2014-11-28T14:00:51Z</cp:lastPrinted>
  <dcterms:created xsi:type="dcterms:W3CDTF">2011-07-27T06:44:52Z</dcterms:created>
  <dcterms:modified xsi:type="dcterms:W3CDTF">2014-12-01T14:10:02Z</dcterms:modified>
</cp:coreProperties>
</file>